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57" documentId="13_ncr:1_{F6CB121F-512D-4AA6-A0C1-0FB36C537598}" xr6:coauthVersionLast="47" xr6:coauthVersionMax="47" xr10:uidLastSave="{9F389F0C-A521-4AEA-8A06-B37AC5C080A1}"/>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<sst xmlns="http://schemas.openxmlformats.org/spreadsheetml/2006/main" count="178610" uniqueCount="39089">
  <si>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</si>
  <si>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</si>
  <si>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</si>
  <si>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</si>
  <si>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</si>
  <si>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</si>
  <si>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</si>
  <si>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</si>
  <si>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</si>
  <si>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</si>
  <si>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</si>
  <si>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</si>
  <si>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</si>
  <si>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</si>
  <si>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</si>
  <si>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</si>
  <si>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</si>
  <si>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</si>
  <si>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</si>
  <si>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</si>
  <si>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</si>
  <si>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</si>
  <si>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</si>
  <si>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</si>
  <si>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</si>
  <si>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</si>
  <si>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</si>
  <si>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</si>
  <si>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</si>
  <si>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</si>
  <si>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</si>
  <si>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</si>
  <si>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</si>
  <si>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</si>
  <si>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</si>
  <si>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</si>
  <si>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</si>
  <si>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</si>
  <si>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</si>
  <si>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</si>
  <si>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</si>
  <si>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</si>
  <si>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</si>
  <si>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</si>
  <si>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</si>
  <si>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</si>
  <si>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</si>
  <si>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</si>
  <si>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</si>
  <si>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</si>
  <si>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</si>
  <si>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</si>
  <si>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</si>
  <si>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</si>
  <si>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</si>
  <si>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</si>
  <si>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</si>
  <si>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</si>
  <si>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</si>
  <si>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</si>
  <si>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</si>
  <si>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</si>
  <si>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</si>
  <si>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</si>
  <si>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</si>
  <si>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</si>
  <si>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</si>
  <si>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</si>
  <si>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</si>
  <si>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</si>
  <si>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</si>
  <si>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</si>
  <si>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</si>
  <si>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</si>
  <si>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</si>
  <si>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</si>
  <si>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</si>
  <si>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</si>
  <si>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</si>
  <si>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</si>
  <si>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</si>
  <si>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</si>
  <si>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</si>
  <si>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</si>
  <si>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</si>
  <si>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</si>
  <si>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</si>
  <si>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</si>
  <si>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</si>
  <si>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</si>
  <si>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</si>
  <si>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</si>
  <si>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</si>
  <si>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</si>
  <si>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</si>
  <si>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</si>
  <si>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</si>
  <si>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</si>
  <si>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</si>
  <si>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</si>
  <si>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</si>
  <si>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</si>
  <si>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</si>
  <si>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</si>
  <si>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</si>
  <si>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</si>
  <si>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</si>
  <si>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</si>
  <si>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</si>
  <si>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</si>
  <si>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</si>
  <si>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</si>
  <si>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</si>
  <si>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</si>
  <si>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</si>
  <si>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</si>
  <si>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</si>
  <si>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</si>
  <si>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</si>
  <si>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</si>
  <si>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</si>
  <si>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</si>
  <si>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</si>
  <si>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</si>
  <si>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</si>
  <si>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</si>
  <si>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</si>
  <si>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</si>
  <si>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</si>
  <si>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</si>
  <si>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</si>
  <si>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</si>
  <si>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</si>
  <si>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</si>
  <si>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</si>
  <si>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</si>
  <si>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</si>
  <si>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</si>
  <si>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</si>
  <si>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</si>
  <si>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</si>
  <si>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</si>
  <si>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</si>
  <si>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</si>
  <si>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</si>
  <si>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</si>
  <si>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</si>
  <si>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</si>
  <si>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</si>
  <si>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</si>
  <si>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</si>
  <si>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</si>
  <si>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</si>
  <si>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</si>
  <si>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</si>
  <si>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</si>
  <si>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</si>
  <si>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</si>
  <si>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</si>
  <si>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</si>
  <si>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</si>
  <si>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</si>
  <si>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</si>
  <si>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</si>
  <si>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</si>
  <si>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</si>
  <si>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</si>
  <si>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</si>
  <si>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</si>
  <si>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</si>
  <si>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</si>
  <si>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</si>
  <si>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</si>
  <si>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</si>
  <si>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</si>
  <si>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</si>
  <si>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</si>
  <si>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</si>
  <si>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</si>
  <si>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</si>
  <si>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</si>
  <si>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</si>
  <si>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</si>
  <si>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</si>
  <si>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</si>
  <si>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</si>
  <si>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</si>
  <si>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</si>
  <si>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</si>
  <si>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</si>
  <si>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</si>
  <si>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</si>
  <si>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</si>
  <si>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</si>
  <si>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</si>
  <si>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</si>
  <si>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</si>
  <si>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</si>
  <si>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</si>
  <si>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</si>
  <si>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</si>
  <si>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</si>
  <si>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</si>
  <si>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</si>
  <si>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</si>
  <si>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</si>
  <si>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</si>
  <si>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</si>
  <si>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</si>
  <si>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</si>
  <si>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</si>
  <si>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</si>
  <si>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</si>
  <si>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</si>
  <si>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</si>
  <si>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</si>
  <si>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</si>
  <si>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</si>
  <si>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</si>
  <si>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</si>
  <si>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</si>
  <si>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</si>
  <si>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</si>
  <si>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</si>
  <si>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</si>
  <si>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</si>
  <si>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</si>
  <si>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</si>
  <si>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</si>
  <si>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</si>
  <si>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</si>
  <si>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</si>
  <si>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</si>
  <si>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</si>
  <si>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</si>
  <si>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</si>
  <si>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</si>
  <si>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</si>
  <si>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</si>
  <si>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</si>
  <si>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</si>
  <si>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</si>
  <si>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</si>
  <si>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</si>
  <si>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</si>
  <si>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</si>
  <si>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</si>
  <si>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</si>
  <si>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</si>
  <si>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</si>
  <si>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</si>
  <si>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</si>
  <si>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</si>
  <si>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</si>
  <si>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</si>
  <si>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</si>
  <si>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</si>
  <si>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</si>
  <si>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</si>
  <si>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</si>
  <si>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</si>
  <si>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</si>
  <si>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</si>
  <si>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</si>
  <si>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</si>
  <si>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</si>
  <si>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</si>
  <si>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</si>
  <si>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</si>
  <si>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</si>
  <si>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</si>
  <si>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</si>
  <si>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</si>
  <si>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</si>
  <si>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</si>
  <si>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</si>
  <si>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</si>
  <si>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</si>
  <si>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</si>
  <si>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</si>
  <si>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</si>
  <si>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</si>
  <si>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</si>
  <si>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</si>
  <si>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</si>
  <si>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</si>
  <si>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</si>
  <si>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</si>
  <si>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</si>
  <si>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</si>
  <si>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</si>
  <si>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</si>
  <si>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</si>
  <si>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</si>
  <si>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</si>
  <si>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</si>
  <si>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</si>
  <si>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</si>
  <si>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</si>
  <si>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</si>
  <si>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</si>
  <si>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</si>
  <si>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</si>
  <si>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</si>
  <si>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</si>
  <si>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</si>
  <si>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</si>
  <si>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</si>
  <si>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</si>
  <si>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</si>
  <si>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</si>
  <si>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</si>
  <si>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</si>
  <si>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</si>
  <si>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</si>
  <si>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</si>
  <si>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</si>
  <si>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</si>
  <si>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</si>
  <si>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</si>
  <si>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</si>
  <si>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</si>
  <si>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</si>
  <si>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</si>
  <si>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</si>
  <si>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</si>
  <si>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</si>
  <si>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</si>
  <si>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</si>
  <si>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</si>
  <si>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</si>
  <si>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</si>
  <si>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</si>
  <si>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</si>
  <si>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</si>
  <si>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</si>
  <si>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</si>
  <si>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</si>
  <si>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</si>
  <si>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</si>
  <si>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</si>
  <si>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</si>
  <si>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</si>
  <si>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</si>
  <si>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</si>
  <si>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</si>
  <si>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</si>
  <si>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</si>
  <si>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</si>
  <si>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</si>
  <si>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</si>
  <si>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</si>
  <si>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</si>
  <si>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</si>
  <si>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</si>
  <si>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</si>
  <si>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</si>
  <si>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</si>
  <si>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</si>
  <si>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</si>
  <si>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</si>
  <si>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</si>
  <si>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</si>
  <si>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</si>
  <si>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</si>
  <si>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</si>
  <si>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</si>
  <si>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</si>
  <si>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</si>
  <si>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</si>
  <si>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</si>
  <si>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</si>
  <si>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</si>
  <si>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</si>
  <si>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</si>
  <si>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</si>
  <si>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</si>
  <si>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</si>
  <si>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</si>
  <si>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</si>
  <si>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</si>
  <si>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</si>
  <si>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</si>
  <si>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</si>
  <si>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</si>
  <si>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</si>
  <si>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</si>
  <si>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</si>
  <si>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</si>
  <si>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</si>
  <si>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</si>
  <si>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</si>
  <si>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</si>
  <si>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</si>
  <si>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</si>
  <si>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</si>
  <si>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</si>
  <si>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</si>
  <si>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</si>
  <si>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</si>
  <si>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</si>
  <si>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</si>
  <si>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</si>
  <si>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</si>
  <si>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</si>
  <si>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</si>
  <si>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</si>
  <si>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</si>
  <si>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</si>
  <si>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</si>
  <si>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</si>
  <si>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</si>
  <si>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</si>
  <si>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</si>
  <si>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</si>
  <si>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</si>
  <si>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</si>
  <si>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</si>
  <si>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</si>
  <si>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</si>
  <si>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</si>
  <si>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</si>
  <si>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</si>
  <si>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</si>
  <si>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</si>
  <si>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</si>
  <si>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</si>
  <si>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</si>
  <si>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</si>
  <si>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</si>
  <si>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</si>
  <si>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</si>
  <si>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</si>
  <si>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</si>
  <si>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</si>
  <si>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</si>
  <si>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</si>
  <si>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</si>
  <si>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</si>
  <si>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</si>
  <si>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</si>
  <si>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</si>
  <si>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</si>
  <si>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</si>
  <si>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</si>
  <si>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</si>
  <si>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</si>
  <si>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</si>
  <si>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</si>
  <si>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</si>
  <si>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</si>
  <si>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</si>
  <si>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</si>
  <si>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</si>
  <si>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</si>
  <si>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</si>
  <si>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</si>
  <si>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</si>
  <si>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</si>
  <si>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</si>
  <si>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</si>
  <si>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</si>
  <si>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</si>
  <si>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</si>
  <si>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</si>
  <si>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</si>
  <si>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</si>
  <si>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</si>
  <si>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</si>
  <si>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</si>
  <si>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</si>
  <si>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</si>
  <si>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</si>
  <si>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</si>
  <si>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</si>
  <si>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</si>
  <si>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</si>
  <si>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</si>
  <si>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</si>
  <si>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</si>
  <si>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</si>
  <si>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</si>
  <si>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</si>
  <si>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</si>
  <si>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</si>
  <si>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</si>
  <si>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</si>
  <si>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</si>
  <si>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</si>
  <si>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</si>
  <si>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</si>
  <si>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</si>
  <si>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</si>
  <si>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</si>
  <si>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</si>
  <si>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</si>
  <si>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</si>
  <si>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</si>
  <si>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</si>
  <si>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</si>
  <si>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</si>
  <si>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</si>
  <si>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</si>
  <si>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</si>
  <si>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</si>
  <si>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</si>
  <si>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</si>
  <si>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</si>
  <si>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</si>
  <si>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</si>
  <si>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</si>
  <si>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</si>
  <si>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</si>
  <si>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</si>
  <si>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</si>
  <si>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</si>
  <si>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</si>
  <si>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</si>
  <si>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</si>
  <si>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</si>
  <si>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</si>
  <si>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</si>
  <si>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</si>
  <si>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</si>
  <si>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</si>
  <si>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</si>
  <si>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</si>
  <si>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</si>
  <si>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</si>
  <si>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</si>
  <si>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</si>
  <si>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</si>
  <si>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</si>
  <si>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</si>
  <si>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</si>
  <si>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</si>
  <si>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</si>
  <si>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</si>
  <si>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</si>
  <si>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</si>
  <si>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</si>
  <si>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</si>
  <si>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</si>
  <si>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</si>
  <si>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</si>
  <si>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</si>
  <si>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</si>
  <si>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</si>
  <si>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</si>
  <si>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</si>
  <si>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</si>
  <si>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</si>
  <si>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</si>
  <si>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</si>
  <si>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</si>
  <si>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</si>
  <si>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</si>
  <si>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</si>
  <si>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</si>
  <si>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</si>
  <si>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</si>
  <si>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</si>
  <si>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</si>
  <si>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</si>
  <si>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</si>
  <si>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</si>
  <si>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</si>
  <si>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</si>
  <si>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</si>
  <si>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</si>
  <si>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</si>
  <si>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</si>
  <si>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</si>
  <si>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</si>
  <si>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</si>
  <si>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</si>
  <si>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</si>
  <si>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</si>
  <si>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</si>
  <si>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</si>
  <si>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</si>
  <si>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</si>
  <si>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</si>
  <si>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</si>
  <si>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</si>
  <si>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</si>
  <si>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</si>
  <si>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</si>
  <si>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</si>
  <si>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</si>
  <si>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</si>
  <si>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</si>
  <si>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</si>
  <si>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</si>
  <si>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</si>
  <si>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</si>
  <si>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</si>
  <si>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</si>
  <si>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</si>
  <si>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</si>
  <si>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</si>
  <si>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</si>
  <si>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</si>
  <si>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</si>
  <si>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</si>
  <si>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</si>
  <si>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</si>
  <si>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</si>
  <si>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</si>
  <si>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</si>
  <si>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</si>
  <si>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</si>
  <si>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</si>
  <si>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</si>
  <si>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</si>
  <si>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</si>
  <si>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</si>
  <si>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</si>
  <si>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</si>
  <si>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</si>
  <si>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</si>
  <si>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</si>
  <si>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</si>
  <si>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</si>
  <si>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</si>
  <si>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</si>
  <si>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</si>
  <si>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</si>
  <si>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</si>
  <si>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</si>
  <si>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</si>
  <si>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</si>
  <si>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</si>
  <si>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</si>
  <si>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</si>
  <si>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</si>
  <si>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</si>
  <si>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</si>
  <si>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</si>
  <si>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</si>
  <si>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</si>
  <si>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</si>
  <si>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</si>
  <si>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</si>
  <si>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</si>
  <si>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</si>
  <si>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</si>
  <si>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</si>
  <si>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</si>
  <si>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</si>
  <si>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</si>
  <si>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</si>
  <si>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</si>
  <si>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</si>
  <si>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</si>
  <si>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</si>
  <si>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</si>
  <si>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</si>
  <si>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</si>
  <si>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</si>
  <si>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</si>
  <si>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</si>
  <si>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</si>
  <si>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</si>
  <si>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</si>
  <si>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</si>
  <si>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</si>
  <si>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</si>
  <si>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</si>
  <si>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</si>
  <si>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</si>
  <si>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</si>
  <si>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</si>
  <si>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</si>
  <si>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</si>
  <si>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</si>
  <si>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</si>
  <si>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</si>
  <si>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</si>
  <si>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</si>
  <si>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</si>
  <si>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</si>
  <si>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</si>
  <si>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</si>
  <si>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</si>
  <si>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</si>
  <si>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</si>
  <si>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</si>
  <si>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</si>
  <si>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</si>
  <si>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</si>
  <si>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</si>
  <si>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</si>
  <si>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</si>
  <si>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</si>
  <si>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</si>
  <si>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</si>
  <si>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</si>
  <si>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</si>
  <si>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</si>
  <si>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</si>
  <si>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</si>
  <si>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</si>
  <si>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</si>
  <si>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</si>
  <si>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</si>
  <si>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</si>
  <si>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</si>
  <si>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</si>
  <si>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</si>
  <si>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</si>
  <si>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</si>
  <si>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</si>
  <si>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</si>
  <si>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</si>
  <si>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</si>
  <si>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</si>
  <si>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</si>
  <si>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</si>
  <si>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</si>
  <si>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</si>
  <si>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</si>
  <si>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</si>
  <si>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</si>
  <si>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</si>
  <si>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</si>
  <si>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</si>
  <si>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</si>
  <si>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</si>
  <si>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</si>
  <si>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</si>
  <si>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</si>
  <si>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</si>
  <si>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</si>
  <si>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</si>
  <si>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</si>
  <si>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</si>
  <si>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</si>
  <si>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</si>
  <si>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</si>
  <si>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</si>
  <si>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</si>
  <si>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</si>
  <si>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</si>
  <si>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</si>
  <si>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</si>
  <si>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</si>
  <si>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</si>
  <si>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</si>
  <si>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</si>
  <si>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</si>
  <si>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</si>
  <si>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</si>
  <si>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</si>
  <si>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</si>
  <si>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</si>
  <si>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</si>
  <si>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</si>
  <si>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</si>
  <si>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</si>
  <si>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</si>
  <si>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</si>
  <si>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</si>
  <si>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</si>
  <si>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</si>
  <si>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</si>
  <si>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</si>
  <si>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</si>
  <si>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</si>
  <si>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</si>
  <si>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</si>
  <si>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</si>
  <si>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</si>
  <si>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</si>
  <si>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</si>
  <si>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</si>
  <si>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</si>
  <si>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</si>
  <si>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</si>
  <si>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</si>
  <si>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</si>
  <si>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</si>
  <si>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</si>
  <si>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</si>
  <si>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</si>
  <si>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</si>
  <si>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</si>
  <si>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</si>
  <si>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</si>
  <si>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</si>
  <si>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</si>
  <si>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</si>
  <si>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</si>
  <si>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</si>
  <si>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</si>
  <si>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</si>
  <si>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</si>
  <si>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</si>
  <si>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</si>
  <si>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</si>
  <si>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</si>
  <si>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</si>
  <si>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</si>
  <si>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</si>
  <si>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</si>
  <si>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</si>
  <si>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</si>
  <si>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</si>
  <si>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</si>
  <si>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</si>
  <si>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</si>
  <si>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</si>
  <si>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</si>
  <si>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</si>
  <si>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</si>
  <si>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</si>
  <si>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</si>
  <si>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</si>
  <si>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</si>
  <si>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</si>
  <si>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</si>
  <si>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</si>
  <si>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</si>
  <si>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</si>
  <si>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</si>
  <si>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</si>
  <si>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</si>
  <si>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</si>
  <si>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</si>
  <si>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</si>
  <si>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</si>
  <si>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</si>
  <si>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</si>
  <si>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</si>
  <si>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</si>
  <si>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</si>
  <si>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</si>
  <si>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</si>
  <si>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</si>
  <si>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</si>
  <si>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</si>
  <si>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</si>
  <si>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</si>
  <si>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</si>
  <si>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</si>
  <si>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</si>
  <si>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</si>
  <si>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</si>
  <si>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</si>
  <si>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</si>
  <si>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</si>
  <si>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</si>
  <si>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</si>
  <si>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</si>
  <si>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</si>
  <si>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</si>
  <si>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</si>
  <si>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</si>
  <si>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</si>
  <si>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</si>
  <si>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</si>
  <si>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</si>
  <si>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</si>
  <si>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</si>
  <si>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</si>
  <si>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</si>
  <si>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</si>
  <si>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</si>
  <si>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</si>
  <si>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</si>
  <si>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</si>
  <si>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</si>
  <si>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</si>
  <si>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</si>
  <si>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</si>
  <si>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</si>
  <si>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</si>
  <si>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</si>
  <si>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</si>
  <si>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</si>
  <si>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</si>
  <si>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</si>
  <si>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</si>
  <si>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</si>
  <si>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</si>
  <si>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</si>
  <si>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</si>
  <si>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</si>
  <si>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</si>
  <si>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</si>
  <si>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</si>
  <si>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</si>
  <si>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</si>
  <si>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</si>
  <si>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</si>
  <si>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</si>
  <si>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</si>
  <si>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</si>
  <si>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</si>
  <si>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</si>
  <si>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</si>
  <si>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</si>
  <si>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</si>
  <si>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</si>
  <si>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</si>
  <si>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</si>
  <si>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</si>
  <si>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</si>
  <si>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</si>
  <si>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</si>
  <si>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</si>
  <si>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</si>
  <si>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</si>
  <si>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</si>
  <si>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</si>
  <si>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</si>
  <si>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</si>
  <si>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</si>
  <si>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</si>
  <si>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</si>
  <si>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</si>
  <si>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</si>
  <si>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</si>
  <si>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</si>
  <si>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</si>
  <si>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</si>
  <si>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</si>
  <si>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</si>
  <si>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</si>
  <si>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</si>
  <si>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</si>
  <si>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</si>
  <si>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</si>
  <si>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</si>
  <si>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</si>
  <si>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</si>
  <si>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</si>
  <si>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</si>
  <si>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</si>
  <si>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</si>
  <si>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</si>
  <si>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</si>
  <si>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</si>
  <si>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</si>
  <si>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</si>
  <si>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</si>
  <si>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</si>
  <si>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</si>
  <si>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</si>
  <si>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</si>
  <si>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</si>
  <si>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</si>
  <si>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</si>
  <si>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</si>
  <si>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</si>
  <si>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</si>
  <si>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</si>
  <si>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</si>
  <si>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</si>
  <si>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</si>
  <si>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</si>
  <si>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</si>
  <si>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</si>
  <si>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</si>
  <si>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</si>
  <si>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</si>
  <si>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</si>
  <si>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</si>
  <si>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</si>
  <si>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</si>
  <si>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</si>
  <si>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</si>
  <si>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</si>
  <si>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</si>
  <si>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</si>
  <si>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</si>
  <si>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</si>
  <si>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</si>
  <si>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</si>
  <si>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</si>
  <si>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</si>
  <si>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</si>
  <si>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</si>
  <si>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</si>
  <si>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</si>
  <si>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</si>
  <si>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</si>
  <si>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</si>
  <si>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</si>
  <si>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</si>
  <si>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</si>
  <si>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</si>
  <si>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</si>
  <si>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</si>
  <si>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</si>
  <si>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</si>
  <si>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</si>
  <si>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</si>
  <si>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</si>
  <si>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</si>
  <si>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</si>
  <si>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</si>
  <si>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</si>
  <si>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</si>
  <si>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</si>
  <si>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</si>
  <si>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</si>
  <si>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</si>
  <si>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</si>
  <si>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</si>
  <si>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</si>
  <si>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</si>
  <si>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</si>
  <si>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</si>
  <si>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</si>
  <si>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</si>
  <si>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</si>
  <si>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</si>
  <si>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</si>
  <si>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</si>
  <si>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</si>
  <si>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</si>
  <si>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</si>
  <si>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</si>
  <si>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</si>
  <si>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</si>
  <si>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</si>
  <si>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</si>
  <si>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</si>
  <si>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</si>
  <si>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</si>
  <si>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</si>
  <si>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</si>
  <si>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</si>
  <si>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</si>
  <si>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</si>
  <si>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</si>
  <si>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</si>
  <si>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</si>
  <si>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</si>
  <si>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</si>
  <si>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</si>
  <si>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</si>
  <si>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</si>
  <si>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</si>
  <si>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</si>
  <si>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</si>
  <si>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</si>
  <si>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</si>
  <si>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</si>
  <si>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</si>
  <si>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</si>
  <si>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</si>
  <si>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</si>
  <si>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</si>
  <si>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</si>
  <si>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</si>
  <si>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</si>
  <si>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</si>
  <si>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</si>
  <si>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</si>
  <si>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</si>
  <si>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</si>
  <si>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</si>
  <si>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</si>
  <si>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</si>
  <si>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</si>
  <si>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</si>
  <si>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</si>
  <si>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</si>
  <si>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</si>
  <si>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</si>
  <si>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</si>
  <si>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</si>
  <si>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</si>
  <si>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</si>
  <si>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</si>
  <si>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</si>
  <si>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</si>
  <si>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</si>
  <si>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</si>
  <si>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</si>
  <si>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</si>
  <si>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</si>
  <si>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</si>
  <si>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</si>
  <si>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</si>
  <si>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</si>
  <si>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</si>
  <si>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</si>
  <si>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</si>
  <si>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</si>
  <si>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</si>
  <si>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</si>
  <si>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</si>
  <si>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</si>
  <si>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</si>
  <si>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</si>
  <si>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</si>
  <si>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</si>
  <si>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</si>
  <si>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</si>
  <si>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</si>
  <si>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</si>
  <si>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</si>
  <si>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</si>
  <si>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</si>
  <si>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</si>
  <si>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</si>
  <si>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</si>
  <si>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</si>
  <si>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</si>
  <si>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</si>
  <si>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</si>
  <si>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</si>
  <si>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</si>
  <si>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</si>
  <si>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</si>
  <si>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</si>
  <si>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</si>
  <si>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</si>
  <si>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</si>
  <si>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</si>
  <si>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</si>
  <si>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</si>
  <si>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</si>
  <si>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</si>
  <si>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</si>
  <si>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</si>
  <si>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</si>
  <si>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</si>
  <si>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</si>
  <si>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</si>
  <si>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</si>
  <si>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</si>
  <si>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</si>
  <si>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</si>
  <si>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</si>
  <si>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</si>
  <si>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</si>
  <si>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</si>
  <si>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</si>
  <si>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</si>
  <si>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</si>
  <si>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</si>
  <si>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</si>
  <si>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</si>
  <si>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</si>
  <si>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</si>
  <si>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</si>
  <si>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</si>
  <si>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</si>
  <si>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</si>
  <si>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</si>
  <si>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</si>
  <si>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</si>
  <si>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</si>
  <si>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</si>
  <si>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</si>
  <si>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</si>
  <si>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</si>
  <si>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</si>
  <si>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</si>
  <si>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</si>
  <si>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</si>
  <si>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</si>
  <si>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</si>
  <si>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</si>
  <si>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</si>
  <si>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</si>
  <si>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</si>
  <si>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</si>
  <si>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</si>
  <si>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</si>
  <si>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</si>
  <si>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</si>
  <si>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</si>
  <si>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</si>
  <si>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</si>
  <si>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</si>
  <si>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</si>
  <si>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</si>
  <si>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</si>
  <si>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</si>
  <si>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</si>
  <si>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</si>
  <si>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</si>
  <si>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</si>
  <si>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</si>
  <si>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</si>
  <si>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</si>
  <si>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</si>
  <si>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</si>
  <si>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</si>
  <si>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</si>
  <si>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</si>
  <si>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</si>
  <si>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</si>
  <si>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</si>
  <si>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</si>
  <si>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</si>
  <si>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</si>
  <si>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</si>
  <si>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</si>
  <si>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</si>
  <si>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</si>
  <si>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</si>
  <si>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</si>
  <si>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</si>
  <si>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</si>
  <si>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</si>
  <si>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</si>
  <si>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</si>
  <si>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</si>
  <si>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</si>
  <si>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</si>
  <si>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</si>
  <si>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</si>
  <si>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</si>
  <si>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</si>
  <si>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</si>
  <si>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</si>
  <si>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</si>
  <si>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</si>
  <si>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</si>
  <si>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</si>
  <si>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</si>
  <si>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</si>
  <si>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</si>
  <si>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</si>
  <si>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</si>
  <si>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</si>
  <si>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</si>
  <si>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</si>
  <si>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</si>
  <si>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</si>
  <si>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</si>
  <si>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</si>
  <si>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</si>
  <si>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</si>
  <si>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</si>
  <si>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</si>
  <si>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</si>
  <si>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</si>
  <si>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</si>
  <si>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</si>
  <si>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</si>
  <si>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</si>
  <si>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</si>
  <si>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</si>
  <si>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</si>
  <si>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</si>
  <si>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</si>
  <si>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</si>
  <si>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</si>
  <si>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</si>
  <si>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</si>
  <si>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</si>
  <si>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</si>
  <si>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</si>
  <si>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</si>
  <si>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</si>
  <si>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</si>
  <si>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</si>
  <si>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</si>
  <si>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</si>
  <si>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</si>
  <si>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</si>
  <si>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</si>
  <si>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</si>
  <si>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</si>
  <si>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</si>
  <si>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</si>
  <si>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</si>
  <si>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</si>
  <si>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</si>
  <si>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</si>
  <si>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</si>
  <si>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</si>
  <si>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</si>
  <si>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</si>
  <si>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</si>
  <si>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</si>
  <si>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</si>
  <si>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</si>
  <si>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</si>
  <si>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</si>
  <si>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</si>
  <si>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</si>
  <si>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</si>
  <si>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</si>
  <si>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</si>
  <si>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</si>
  <si>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</si>
  <si>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</si>
  <si>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</si>
  <si>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</si>
  <si>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</si>
  <si>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</si>
  <si>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</si>
  <si>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</si>
  <si>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</si>
  <si>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</si>
  <si>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</si>
  <si>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</si>
  <si>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</si>
  <si>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</si>
  <si>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</si>
  <si>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</si>
  <si>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</si>
  <si>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</si>
  <si>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</si>
  <si>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</si>
  <si>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</si>
  <si>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</si>
  <si>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</si>
  <si>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</si>
  <si>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</si>
  <si>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</si>
  <si>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</si>
  <si>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</si>
  <si>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</si>
  <si>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</si>
  <si>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</si>
  <si>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</si>
  <si>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</si>
  <si>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</si>
  <si>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</si>
  <si>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</si>
  <si>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</si>
  <si>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</si>
  <si>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</si>
  <si>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</si>
  <si>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</si>
  <si>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</si>
  <si>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</si>
  <si>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</si>
  <si>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</si>
  <si>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</si>
  <si>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</si>
  <si>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</si>
  <si>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</si>
  <si>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</si>
  <si>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</si>
  <si>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</si>
  <si>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</si>
  <si>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</si>
  <si>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</si>
  <si>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</si>
  <si>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</si>
  <si>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</si>
  <si>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</si>
  <si>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</si>
  <si>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</si>
  <si>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</si>
  <si>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</si>
  <si>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</si>
  <si>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</si>
  <si>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</si>
  <si>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</si>
  <si>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</si>
  <si>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</si>
  <si>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</si>
  <si>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</si>
  <si>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</si>
  <si>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</si>
  <si>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</si>
  <si>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</si>
  <si>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</si>
  <si>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</si>
  <si>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</si>
  <si>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</si>
  <si>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</si>
  <si>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</si>
  <si>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</si>
  <si>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</si>
  <si>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</si>
  <si>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</si>
  <si>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</si>
  <si>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</si>
  <si>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</si>
  <si>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</si>
  <si>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</si>
  <si>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</si>
  <si>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</si>
  <si>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</si>
  <si>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</si>
  <si>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</si>
  <si>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</si>
  <si>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</si>
  <si>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</si>
  <si>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</si>
  <si>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</si>
  <si>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</si>
  <si>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</si>
  <si>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</si>
  <si>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</si>
  <si>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</si>
  <si>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</si>
  <si>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</si>
  <si>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</si>
  <si>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</si>
  <si>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</si>
  <si>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</si>
  <si>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</si>
  <si>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</si>
  <si>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</si>
  <si>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</si>
  <si>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</si>
  <si>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</si>
  <si>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</si>
  <si>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</si>
  <si>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</si>
  <si>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</si>
  <si>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</si>
  <si>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</si>
  <si>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</si>
  <si>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</si>
  <si>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</si>
  <si>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</si>
  <si>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</si>
  <si>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</si>
  <si>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</si>
  <si>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</si>
  <si>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</si>
  <si>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</si>
  <si>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</si>
  <si>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</si>
  <si>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</si>
  <si>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</si>
  <si>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</si>
  <si>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</si>
  <si>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</si>
  <si>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</si>
  <si>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</si>
  <si>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</si>
  <si>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</si>
  <si>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</si>
  <si>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</si>
  <si>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</si>
  <si>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</si>
  <si>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</si>
  <si>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</si>
  <si>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</si>
  <si>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</si>
  <si>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</si>
  <si>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</si>
  <si>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</si>
  <si>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</si>
  <si>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</si>
  <si>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</si>
  <si>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</si>
  <si>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</si>
  <si>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</si>
  <si>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</si>
  <si>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</si>
  <si>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</si>
  <si>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</si>
  <si>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</si>
  <si>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</si>
  <si>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</si>
  <si>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</si>
  <si>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</si>
  <si>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</si>
  <si>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</si>
  <si>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</si>
  <si>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</si>
  <si>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</si>
  <si>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</si>
  <si>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</si>
  <si>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</si>
  <si>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</si>
  <si>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</si>
  <si>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</si>
  <si>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</si>
  <si>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</si>
  <si>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</si>
  <si>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</si>
  <si>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</si>
  <si>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</si>
  <si>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</si>
  <si>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</si>
  <si>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</si>
  <si>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</si>
  <si>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</si>
  <si>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</si>
  <si>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</si>
  <si>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</si>
  <si>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</si>
  <si>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</si>
  <si>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</si>
  <si>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</si>
  <si>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</si>
  <si>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</si>
  <si>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</si>
  <si>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</si>
  <si>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</si>
  <si>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</si>
  <si>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</si>
  <si>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</si>
  <si>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</si>
  <si>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</si>
  <si>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</si>
  <si>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</si>
  <si>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</si>
  <si>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</si>
  <si>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</si>
  <si>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</si>
  <si>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</si>
  <si>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</si>
  <si>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</si>
  <si>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</si>
  <si>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</si>
  <si>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</si>
  <si>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</si>
  <si>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</si>
  <si>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</si>
  <si>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</si>
  <si>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</si>
  <si>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</si>
  <si>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</si>
  <si>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</si>
  <si>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</si>
  <si>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</si>
  <si>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</si>
  <si>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</si>
  <si>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</si>
  <si>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</si>
  <si>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</si>
  <si>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</si>
  <si>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</si>
  <si>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</si>
  <si>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</si>
  <si>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</si>
  <si>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</si>
  <si>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</si>
  <si>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</si>
  <si>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</si>
  <si>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</si>
  <si>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</si>
  <si>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</si>
  <si>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</si>
  <si>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</si>
  <si>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</si>
  <si>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</si>
  <si>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</si>
  <si>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</si>
  <si>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</si>
  <si>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</si>
  <si>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</si>
  <si>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</si>
  <si>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</si>
  <si>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</si>
  <si>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</si>
  <si>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</si>
  <si>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</si>
  <si>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</si>
  <si>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</si>
  <si>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</si>
  <si>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</si>
  <si>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</si>
  <si>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</si>
  <si>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</si>
  <si>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</si>
  <si>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</si>
  <si>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</si>
  <si>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</si>
  <si>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</si>
  <si>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</si>
  <si>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</si>
  <si>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</si>
  <si>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</si>
  <si>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</si>
  <si>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</si>
  <si>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</si>
  <si>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</si>
  <si>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</si>
  <si>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</si>
  <si>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</si>
  <si>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</si>
  <si>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</si>
  <si>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</si>
  <si>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</si>
  <si>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</si>
  <si>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</si>
  <si>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</si>
  <si>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</si>
  <si>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</si>
  <si>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</si>
  <si>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</si>
  <si>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</si>
  <si>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</si>
  <si>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</si>
  <si>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</si>
  <si>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</si>
  <si>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</si>
  <si>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</si>
  <si>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</si>
  <si>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</si>
  <si>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</si>
  <si>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</si>
  <si>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</si>
  <si>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</si>
  <si>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</si>
  <si>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</si>
  <si>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</si>
  <si>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</si>
  <si>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</si>
  <si>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</si>
  <si>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</si>
  <si>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</si>
  <si>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</si>
  <si>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</si>
  <si>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</si>
  <si>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</si>
  <si>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</si>
  <si>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</si>
  <si>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</si>
  <si>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</si>
  <si>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</si>
  <si>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</si>
  <si>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</si>
  <si>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</si>
  <si>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</si>
  <si>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</si>
  <si>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</si>
  <si>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</si>
  <si>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</si>
  <si>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</si>
  <si>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</si>
  <si>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</si>
  <si>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</si>
  <si>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</si>
  <si>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</si>
  <si>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</si>
  <si>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</si>
  <si>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</si>
  <si>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</si>
  <si>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</si>
  <si>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</si>
  <si>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</si>
  <si>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</si>
  <si>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</si>
  <si>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</si>
  <si>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</si>
  <si>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</si>
  <si>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</si>
  <si>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</si>
  <si>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</si>
  <si>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</si>
  <si>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</si>
  <si>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</si>
  <si>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</si>
  <si>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</si>
  <si>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</si>
  <si>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</si>
  <si>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</si>
  <si>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</si>
  <si>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</si>
  <si>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</si>
  <si>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</si>
  <si>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</si>
  <si>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</si>
  <si>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</si>
  <si>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</si>
  <si>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</si>
  <si>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</si>
  <si>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</si>
  <si>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</si>
  <si>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</si>
  <si>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</si>
  <si>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</si>
  <si>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</si>
  <si>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</si>
  <si>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</si>
  <si>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</si>
  <si>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</si>
  <si>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</si>
  <si>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</si>
  <si>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</si>
  <si>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</si>
  <si>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</si>
  <si>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</si>
  <si>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</si>
  <si>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</si>
  <si>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</si>
  <si>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</si>
  <si>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</si>
  <si>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</si>
  <si>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</si>
  <si>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</si>
  <si>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</si>
  <si>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</si>
  <si>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</si>
  <si>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</si>
  <si>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</si>
  <si>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</si>
  <si>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</si>
  <si>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</si>
  <si>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</si>
  <si>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</si>
  <si>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</si>
  <si>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</si>
  <si>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</si>
  <si>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</si>
  <si>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</si>
  <si>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</si>
  <si>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</si>
  <si>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</si>
  <si>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</si>
  <si>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</si>
  <si>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</si>
  <si>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</si>
  <si>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</si>
  <si>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</si>
  <si>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</si>
  <si>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</si>
  <si>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</si>
  <si>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</si>
  <si>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</si>
  <si>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</si>
  <si>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</si>
  <si>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</si>
  <si>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</si>
  <si>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</si>
  <si>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</si>
  <si>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</si>
  <si>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</si>
  <si>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</si>
  <si>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</si>
  <si>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</si>
  <si>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</si>
  <si>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</si>
  <si>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</si>
  <si>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</si>
  <si>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</si>
  <si>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</si>
  <si>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</si>
  <si>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</si>
  <si>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</si>
  <si>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</si>
  <si>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</si>
  <si>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</si>
  <si>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</si>
  <si>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</si>
  <si>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</si>
  <si>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</si>
  <si>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</si>
  <si>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</si>
  <si>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</si>
  <si>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</si>
  <si>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</si>
  <si>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</si>
  <si>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</si>
  <si>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</si>
  <si>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</si>
  <si>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</si>
  <si>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</si>
  <si>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</si>
  <si>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</si>
  <si>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</si>
  <si>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</si>
  <si>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</si>
  <si>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</si>
  <si>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</si>
  <si>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</si>
  <si>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</si>
  <si>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</si>
  <si>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</si>
  <si>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</si>
  <si>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</si>
  <si>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</si>
  <si>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</si>
  <si>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</si>
  <si>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</si>
  <si>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</si>
  <si>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</si>
  <si>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</si>
  <si>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</si>
  <si>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</si>
  <si>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</si>
  <si>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</si>
  <si>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</si>
  <si>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</si>
  <si>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</si>
  <si>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</si>
  <si>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</si>
  <si>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</si>
  <si>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</si>
  <si>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</si>
  <si>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</si>
  <si>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</si>
  <si>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</si>
  <si>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</si>
  <si>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</si>
  <si>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</si>
  <si>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</si>
  <si>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</si>
  <si>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</si>
  <si>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</si>
  <si>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</si>
  <si>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</si>
  <si>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</si>
  <si>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</si>
  <si>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</si>
  <si>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</si>
  <si>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</si>
  <si>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</si>
  <si>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</si>
  <si>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</si>
  <si>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</si>
  <si>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</si>
  <si>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</si>
  <si>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</si>
  <si>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</si>
  <si>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</si>
  <si>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</si>
  <si>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</si>
  <si>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</si>
  <si>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</si>
  <si>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</si>
  <si>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</si>
  <si>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</si>
  <si>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</si>
  <si>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</si>
  <si>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</si>
  <si>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</si>
  <si>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</si>
  <si>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</si>
  <si>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</si>
  <si>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</si>
  <si>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</si>
  <si>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</si>
  <si>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</si>
  <si>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</si>
  <si>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</si>
  <si>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</si>
  <si>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</si>
  <si>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</si>
  <si>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</si>
  <si>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</si>
  <si>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</si>
  <si>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</si>
  <si>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</si>
  <si>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</si>
  <si>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</si>
  <si>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</si>
  <si>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</si>
  <si>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</si>
  <si>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</si>
  <si>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</si>
  <si>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</si>
  <si>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</si>
  <si>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</si>
  <si>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</si>
  <si>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</si>
  <si>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</si>
  <si>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</si>
  <si>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</si>
  <si>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</si>
  <si>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</si>
  <si>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</si>
  <si>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</si>
  <si>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</si>
  <si>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</si>
  <si>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</si>
  <si>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</si>
  <si>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</si>
  <si>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</si>
  <si>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</si>
  <si>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</si>
  <si>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</si>
  <si>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</si>
  <si>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</si>
  <si>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</si>
  <si>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</si>
  <si>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</si>
  <si>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</si>
  <si>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</si>
  <si>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</si>
  <si>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</si>
  <si>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</si>
  <si>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</si>
  <si>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</si>
  <si>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</si>
  <si>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</si>
  <si>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</si>
  <si>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</si>
  <si>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</si>
  <si>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</si>
  <si>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</si>
  <si>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</si>
  <si>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</si>
  <si>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</si>
  <si>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</si>
  <si>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</si>
  <si>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</si>
  <si>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</si>
  <si>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</si>
  <si>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</si>
  <si>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</si>
  <si>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</si>
  <si>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</si>
  <si>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</si>
  <si>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</si>
  <si>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</si>
  <si>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</si>
  <si>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</si>
  <si>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</si>
  <si>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</si>
  <si>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</si>
  <si>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</si>
  <si>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</si>
  <si>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</si>
  <si>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</si>
  <si>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</si>
  <si>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</si>
  <si>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</si>
  <si>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</si>
  <si>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</si>
  <si>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</si>
  <si>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</si>
  <si>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</si>
  <si>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</si>
  <si>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</si>
  <si>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</si>
  <si>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</si>
  <si>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</si>
  <si>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</si>
  <si>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</si>
  <si>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</si>
  <si>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</si>
  <si>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</si>
  <si>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</si>
  <si>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</si>
  <si>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</si>
  <si>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</si>
  <si>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</si>
  <si>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</si>
  <si>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</si>
  <si>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</si>
  <si>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</si>
  <si>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</si>
  <si>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</si>
  <si>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</si>
  <si>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</si>
  <si>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</si>
  <si>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</si>
  <si>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</si>
  <si>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</si>
  <si>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</si>
  <si>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</si>
  <si>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</si>
  <si>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</si>
  <si>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</si>
  <si>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</si>
  <si>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</si>
  <si>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</si>
  <si>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</si>
  <si>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</si>
  <si>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</si>
  <si>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</si>
  <si>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</si>
  <si>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</si>
  <si>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</si>
  <si>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</si>
  <si>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</si>
  <si>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</si>
  <si>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</si>
  <si>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</si>
  <si>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</si>
  <si>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</si>
  <si>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</si>
  <si>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</si>
  <si>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</si>
  <si>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</si>
  <si>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</si>
  <si>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</si>
  <si>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</si>
  <si>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</si>
  <si>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</si>
  <si>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</si>
  <si>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</si>
  <si>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</si>
  <si>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</si>
  <si>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</si>
  <si>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</si>
  <si>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</si>
  <si>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</si>
  <si>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</si>
  <si>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</si>
  <si>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</si>
  <si>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</si>
  <si>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</si>
  <si>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</si>
  <si>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</si>
  <si>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</si>
  <si>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</si>
  <si>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</si>
  <si>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</si>
  <si>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</si>
  <si>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</si>
  <si>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</si>
  <si>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</si>
  <si>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</si>
  <si>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</si>
  <si>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</si>
  <si>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</si>
  <si>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</si>
  <si>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</si>
  <si>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</si>
  <si>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</si>
  <si>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</si>
  <si>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</si>
  <si>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</si>
  <si>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</si>
  <si>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</si>
  <si>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</si>
  <si>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</si>
  <si>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</si>
  <si>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</si>
  <si>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</si>
  <si>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</si>
  <si>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</si>
  <si>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</si>
  <si>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</si>
  <si>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</si>
  <si>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</si>
  <si>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</si>
  <si>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</si>
  <si>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</si>
  <si>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</si>
  <si>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</si>
  <si>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</si>
  <si>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</si>
  <si>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</si>
  <si>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</si>
  <si>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</si>
  <si>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</si>
  <si>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</si>
  <si>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</si>
  <si>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</si>
  <si>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</si>
  <si>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</si>
  <si>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</si>
  <si>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</si>
  <si>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</si>
  <si>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</si>
  <si>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</si>
  <si>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</si>
  <si>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</si>
  <si>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</si>
  <si>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</si>
  <si>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</si>
  <si>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</si>
  <si>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</si>
  <si>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</si>
  <si>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</si>
  <si>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</si>
  <si>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</si>
  <si>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</si>
  <si>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</si>
  <si>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</si>
  <si>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</si>
  <si>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</si>
  <si>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</si>
  <si>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</si>
  <si>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</si>
  <si>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</si>
  <si>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</si>
  <si>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</si>
  <si>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</si>
  <si>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</si>
  <si>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</si>
  <si>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</si>
  <si>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</si>
  <si>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</si>
  <si>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</si>
  <si>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</si>
  <si>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</si>
  <si>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</si>
  <si>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</si>
  <si>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</si>
  <si>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</si>
  <si>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</si>
  <si>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</si>
  <si>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</si>
  <si>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</si>
  <si>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</si>
  <si>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</si>
  <si>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</si>
  <si>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</si>
  <si>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</si>
  <si>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</si>
  <si>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</si>
  <si>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</si>
  <si>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</si>
  <si>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</si>
  <si>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</si>
  <si>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</si>
  <si>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</si>
  <si>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</si>
  <si>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</si>
  <si>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</si>
  <si>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</si>
  <si>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</si>
  <si>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</si>
  <si>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</si>
  <si>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</si>
  <si>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</si>
  <si>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</si>
  <si>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</si>
  <si>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</si>
  <si>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</si>
  <si>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</si>
  <si>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</si>
  <si>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</si>
  <si>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</si>
  <si>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</si>
  <si>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</si>
  <si>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</si>
  <si>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</si>
  <si>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</si>
  <si>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</si>
  <si>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</si>
  <si>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</si>
  <si>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</si>
  <si>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</si>
  <si>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</si>
  <si>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</si>
  <si>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</si>
  <si>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</si>
  <si>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</si>
  <si>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</si>
  <si>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</si>
  <si>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</si>
  <si>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</si>
  <si>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</si>
  <si>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</si>
  <si>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</si>
  <si>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</si>
  <si>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</si>
  <si>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</si>
  <si>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</si>
  <si>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</si>
  <si>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</si>
  <si>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</si>
  <si>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</si>
  <si>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</si>
  <si>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</si>
  <si>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</si>
  <si>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</si>
  <si>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</si>
  <si>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</si>
  <si>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</si>
  <si>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</si>
  <si>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</si>
  <si>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</si>
  <si>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</si>
  <si>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</si>
  <si>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</si>
  <si>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</si>
  <si>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</si>
  <si>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</si>
  <si>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</si>
  <si>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</si>
  <si>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</si>
  <si>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</si>
  <si>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</si>
  <si>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</si>
  <si>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</si>
  <si>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</si>
  <si>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</si>
  <si>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</si>
  <si>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</si>
  <si>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</si>
  <si>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</si>
  <si>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</si>
  <si>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</si>
  <si>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</si>
  <si>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</si>
  <si>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</si>
  <si>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</si>
  <si>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</si>
  <si>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</si>
  <si>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</si>
  <si>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</si>
  <si>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</si>
  <si>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</si>
  <si>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</si>
  <si>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</si>
  <si>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</si>
  <si>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</si>
  <si>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</si>
  <si>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</si>
  <si>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</si>
  <si>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</si>
  <si>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</si>
  <si>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</si>
  <si>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</si>
  <si>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</si>
  <si>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</si>
  <si>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</si>
  <si>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</si>
  <si>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</si>
  <si>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</si>
  <si>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</si>
  <si>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</si>
  <si>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</si>
  <si>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</si>
  <si>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</si>
  <si>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</si>
  <si>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</si>
  <si>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</si>
  <si>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</si>
  <si>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</si>
  <si>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</si>
  <si>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</si>
  <si>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</si>
  <si>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</si>
  <si>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</si>
  <si>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</si>
  <si>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</si>
  <si>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</si>
  <si>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</si>
  <si>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</si>
  <si>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</si>
  <si>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</si>
  <si>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</si>
  <si>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</si>
  <si>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</si>
  <si>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</si>
  <si>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</si>
  <si>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</si>
  <si>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</si>
  <si>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</si>
  <si>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</si>
  <si>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</si>
  <si>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</si>
  <si>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</si>
  <si>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</si>
  <si>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</si>
  <si>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</si>
  <si>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</si>
  <si>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</si>
  <si>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</si>
  <si>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</si>
  <si>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</si>
  <si>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</si>
  <si>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</si>
  <si>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</si>
  <si>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</si>
  <si>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</si>
  <si>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</si>
  <si>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</si>
  <si>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</si>
  <si>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</si>
  <si>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</si>
  <si>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</si>
  <si>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</si>
  <si>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</si>
  <si>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</si>
  <si>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</si>
  <si>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</si>
  <si>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</si>
  <si>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</si>
  <si>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</si>
  <si>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</si>
  <si>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</si>
  <si>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</si>
  <si>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</si>
  <si>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</si>
  <si>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</si>
  <si>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</si>
  <si>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</si>
  <si>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</si>
  <si>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</si>
  <si>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</si>
  <si>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</si>
  <si>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</si>
  <si>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</si>
  <si>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</si>
  <si>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</si>
  <si>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</si>
  <si>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</si>
  <si>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</si>
  <si>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</si>
  <si>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</si>
  <si>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</si>
  <si>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</si>
  <si>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</si>
  <si>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</si>
  <si>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</si>
  <si>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</si>
  <si>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</si>
  <si>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</si>
  <si>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</si>
  <si>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</si>
  <si>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</si>
  <si>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</si>
  <si>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</si>
  <si>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</si>
  <si>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</si>
  <si>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</si>
  <si>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</si>
  <si>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</si>
  <si>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</si>
  <si>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</si>
  <si>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</si>
  <si>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</si>
  <si>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</si>
  <si>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</si>
  <si>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</si>
  <si>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</si>
  <si>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</si>
  <si>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</si>
  <si>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</si>
  <si>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</si>
  <si>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</si>
  <si>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</si>
  <si>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</si>
  <si>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</si>
  <si>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</si>
  <si>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</si>
  <si>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</si>
  <si>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</si>
  <si>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</si>
  <si>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</si>
  <si>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</si>
  <si>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</si>
  <si>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</si>
  <si>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</si>
  <si>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</si>
  <si>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</si>
  <si>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</si>
  <si>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</si>
  <si>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</si>
  <si>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</si>
  <si>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</si>
  <si>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</si>
  <si>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</si>
  <si>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</si>
  <si>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</si>
  <si>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</si>
  <si>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</si>
  <si>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</si>
  <si>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</si>
  <si>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</si>
  <si>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</si>
  <si>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</si>
  <si>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</si>
  <si>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</si>
  <si>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</si>
  <si>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</si>
  <si>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</si>
  <si>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</si>
  <si>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</si>
  <si>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</si>
  <si>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</si>
  <si>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</si>
  <si>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</si>
  <si>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</si>
  <si>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</si>
  <si>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</si>
  <si>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</si>
  <si>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</si>
  <si>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</si>
  <si>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</si>
  <si>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</si>
  <si>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</si>
  <si>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</si>
  <si>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</si>
  <si>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</si>
  <si>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</si>
  <si>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</si>
  <si>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</si>
  <si>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</si>
  <si>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</si>
  <si>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</si>
  <si>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</si>
  <si>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</si>
  <si>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</si>
  <si>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</si>
  <si>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</si>
  <si>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</si>
  <si>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</si>
  <si>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</si>
  <si>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</si>
  <si>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</si>
  <si>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</si>
  <si>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</si>
  <si>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</si>
  <si>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</si>
  <si>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</si>
  <si>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</si>
  <si>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</si>
  <si>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</si>
  <si>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</si>
  <si>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</si>
  <si>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</si>
  <si>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</si>
  <si>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</si>
  <si>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</si>
  <si>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</si>
  <si>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</si>
  <si>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</si>
  <si>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</si>
  <si>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</si>
  <si>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</si>
  <si>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</si>
  <si>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</si>
  <si>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</si>
  <si>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</si>
  <si>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</si>
  <si>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</si>
  <si>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</si>
  <si>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</si>
  <si>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</si>
  <si>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</si>
  <si>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</si>
  <si>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</si>
  <si>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</si>
  <si>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</si>
  <si>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</si>
  <si>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</si>
  <si>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</si>
  <si>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</si>
  <si>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</si>
  <si>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</si>
  <si>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</si>
  <si>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</si>
  <si>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</si>
  <si>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</si>
  <si>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</si>
  <si>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</si>
  <si>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</si>
  <si>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</si>
  <si>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</si>
  <si>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</si>
  <si>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</si>
  <si>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</si>
  <si>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</si>
  <si>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</si>
  <si>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</si>
  <si>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</si>
  <si>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</si>
  <si>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</si>
  <si>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</si>
  <si>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</si>
  <si>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</si>
  <si>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</si>
  <si>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</si>
  <si>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</si>
  <si>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</si>
  <si>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</si>
  <si>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</si>
  <si>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</si>
  <si>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</si>
  <si>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</si>
  <si>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</si>
  <si>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</si>
  <si>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</si>
  <si>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</si>
  <si>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</si>
  <si>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</si>
  <si>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</si>
  <si>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</si>
  <si>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</si>
  <si>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</si>
  <si>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</si>
  <si>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</si>
  <si>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</si>
  <si>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</si>
  <si>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</si>
  <si>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</si>
  <si>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</si>
  <si>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</si>
  <si>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</si>
  <si>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</si>
  <si>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</si>
  <si>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</si>
  <si>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</si>
  <si>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</si>
  <si>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</si>
  <si>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</si>
  <si>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</si>
  <si>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</si>
  <si>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</si>
  <si>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</si>
  <si>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</si>
  <si>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</si>
  <si>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</si>
  <si>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</si>
  <si>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</si>
  <si>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</si>
  <si>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</si>
  <si>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</si>
  <si>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</si>
  <si>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</si>
  <si>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</si>
  <si>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</si>
  <si>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</si>
  <si>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</si>
  <si>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</si>
  <si>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</si>
  <si>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</si>
  <si>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</si>
  <si>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</si>
  <si>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</si>
  <si>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</si>
  <si>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</si>
  <si>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</si>
  <si>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</si>
  <si>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</si>
  <si>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</si>
  <si>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</si>
  <si>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</si>
  <si>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</si>
  <si>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</si>
  <si>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</si>
  <si>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</si>
  <si>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</si>
  <si>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</si>
  <si>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</si>
  <si>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</si>
  <si>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</si>
  <si>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</si>
  <si>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</si>
  <si>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</si>
  <si>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</si>
  <si>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</si>
  <si>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</si>
  <si>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</si>
  <si>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</si>
  <si>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</si>
  <si>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</si>
  <si>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</si>
  <si>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</si>
  <si>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</si>
  <si>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</si>
  <si>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</si>
  <si>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</si>
  <si>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</si>
  <si>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</si>
  <si>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</si>
  <si>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</si>
  <si>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</si>
  <si>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</si>
  <si>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</si>
  <si>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</si>
  <si>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</si>
  <si>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</si>
  <si>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</si>
  <si>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</si>
  <si>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</si>
  <si>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</si>
  <si>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</si>
  <si>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</si>
  <si>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</si>
  <si>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</si>
  <si>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</si>
  <si>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</si>
  <si>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</si>
  <si>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</si>
  <si>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</si>
  <si>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</si>
  <si>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</si>
  <si>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</si>
  <si>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</si>
  <si>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</si>
  <si>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</si>
  <si>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</si>
  <si>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</si>
  <si>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</si>
  <si>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</si>
  <si>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</si>
  <si>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</si>
  <si>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</si>
  <si>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</si>
  <si>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</si>
  <si>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</si>
  <si>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</si>
  <si>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</si>
  <si>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</si>
  <si>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</si>
  <si>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</si>
  <si>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</si>
  <si>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</si>
  <si>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</si>
  <si>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</si>
  <si>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</si>
  <si>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</si>
  <si>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</si>
  <si>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</si>
  <si>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</si>
  <si>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</si>
  <si>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</si>
  <si>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</si>
  <si>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</si>
  <si>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</si>
  <si>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</si>
  <si>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</si>
  <si>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</si>
  <si>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</si>
  <si>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</si>
  <si>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</si>
  <si>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</si>
  <si>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</si>
  <si>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</si>
  <si>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</si>
  <si>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</si>
  <si>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</si>
  <si>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</si>
  <si>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</si>
  <si>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</si>
  <si>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</si>
  <si>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</si>
  <si>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</si>
  <si>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</si>
  <si>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</si>
  <si>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</si>
  <si>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</si>
  <si>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</si>
  <si>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</si>
  <si>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</si>
  <si>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</si>
  <si>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</si>
  <si>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</si>
  <si>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</si>
  <si>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</si>
  <si>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</si>
  <si>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</si>
  <si>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</si>
  <si>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</si>
  <si>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</si>
  <si>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</si>
  <si>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</si>
  <si>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</si>
  <si>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</si>
  <si>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</si>
  <si>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</si>
  <si>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</si>
  <si>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</si>
  <si>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</si>
  <si>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</si>
  <si>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</si>
  <si>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</si>
  <si>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</si>
  <si>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</si>
  <si>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</si>
  <si>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</si>
  <si>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</si>
  <si>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</si>
  <si>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</si>
  <si>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</si>
  <si>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</si>
  <si>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</si>
  <si>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</si>
  <si>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</si>
  <si>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</si>
  <si>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</si>
  <si>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</si>
  <si>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</si>
  <si>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</si>
  <si>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</si>
  <si>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</si>
  <si>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</si>
  <si>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</si>
  <si>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</si>
  <si>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</si>
  <si>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</si>
  <si>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</si>
  <si>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</si>
  <si>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</si>
  <si>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</si>
  <si>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</si>
  <si>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</si>
  <si>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</si>
  <si>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</si>
  <si>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</si>
  <si>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</si>
  <si>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</si>
  <si>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</si>
  <si>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</si>
  <si>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</si>
  <si>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</si>
  <si>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</si>
  <si>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</si>
  <si>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</si>
  <si>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</si>
  <si>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</si>
  <si>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</si>
  <si>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</si>
  <si>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</si>
  <si>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</si>
  <si>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</si>
  <si>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</si>
  <si>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</si>
  <si>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</si>
  <si>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</si>
  <si>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</si>
  <si>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</si>
  <si>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</si>
  <si>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</si>
  <si>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</si>
  <si>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</si>
  <si>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</si>
  <si>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</si>
  <si>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</si>
  <si>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</si>
  <si>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</si>
  <si>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</si>
  <si>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</si>
  <si>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</si>
  <si>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</si>
  <si>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</si>
  <si>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</si>
  <si>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</si>
  <si>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</si>
  <si>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</si>
  <si>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</si>
  <si>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</si>
  <si>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</si>
  <si>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</si>
  <si>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</si>
  <si>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</si>
  <si>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</si>
  <si>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</si>
  <si>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</si>
  <si>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</si>
  <si>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</si>
  <si>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</si>
  <si>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</si>
  <si>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</si>
  <si>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</si>
  <si>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</si>
  <si>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</si>
  <si>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</si>
  <si>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</si>
  <si>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</si>
  <si>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</si>
  <si>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</si>
  <si>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</si>
  <si>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</si>
  <si>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</si>
  <si>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</si>
  <si>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</si>
  <si>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</si>
  <si>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</si>
  <si>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</si>
  <si>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</si>
  <si>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</si>
  <si>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</si>
  <si>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</si>
  <si>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</si>
  <si>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</si>
  <si>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</si>
  <si>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</si>
  <si>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</si>
  <si>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</si>
  <si>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</si>
  <si>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</si>
  <si>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</si>
  <si>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</si>
  <si>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</si>
  <si>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</si>
  <si>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</si>
  <si>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</si>
  <si>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</si>
  <si>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</si>
  <si>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</si>
  <si>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</si>
  <si>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</si>
  <si>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</si>
  <si>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</si>
  <si>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</si>
  <si>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</si>
  <si>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</si>
  <si>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</si>
  <si>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</si>
  <si>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</si>
  <si>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</si>
  <si>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</si>
  <si>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</si>
  <si>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</si>
  <si>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</si>
  <si>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</si>
  <si>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</si>
  <si>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</si>
  <si>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</si>
  <si>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</si>
  <si>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</si>
  <si>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</si>
  <si>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</si>
  <si>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</si>
  <si>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</si>
  <si>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</si>
  <si>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</si>
  <si>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</si>
  <si>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</si>
  <si>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</si>
  <si>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</si>
  <si>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</si>
  <si>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</si>
  <si>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</si>
  <si>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</si>
  <si>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</si>
  <si>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</si>
  <si>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</si>
  <si>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</si>
  <si>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</si>
  <si>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</si>
  <si>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</si>
  <si>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</si>
  <si>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</si>
  <si>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</si>
  <si>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</si>
  <si>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</si>
  <si>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</si>
  <si>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</si>
  <si>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</si>
  <si>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</si>
  <si>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</si>
  <si>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</si>
  <si>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</si>
  <si>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</si>
  <si>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</si>
  <si>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</si>
  <si>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</si>
  <si>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</si>
  <si>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</si>
  <si>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</si>
  <si>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</si>
  <si>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</si>
  <si>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</si>
  <si>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</si>
  <si>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</si>
  <si>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</si>
  <si>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</si>
  <si>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</si>
  <si>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</si>
  <si>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</si>
  <si>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</si>
  <si>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</si>
  <si>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</si>
  <si>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</si>
  <si>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</si>
  <si>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</si>
  <si>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</si>
  <si>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</si>
  <si>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</si>
  <si>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</si>
  <si>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</si>
  <si>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</si>
  <si>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</si>
  <si>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</si>
  <si>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</si>
  <si>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</si>
  <si>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</si>
  <si>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</si>
  <si>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</si>
  <si>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</si>
  <si>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</si>
  <si>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</si>
  <si>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</si>
  <si>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</si>
  <si>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</si>
  <si>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</si>
  <si>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</si>
  <si>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</si>
  <si>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</si>
  <si>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</si>
  <si>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</si>
  <si>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</si>
  <si>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</si>
  <si>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</si>
  <si>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</si>
  <si>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</si>
  <si>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</si>
  <si>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</si>
  <si>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</si>
  <si>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</si>
  <si>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</si>
  <si>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</si>
  <si>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</si>
  <si>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</si>
  <si>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</si>
  <si>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</si>
  <si>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</si>
  <si>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</si>
  <si>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</si>
  <si>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</si>
  <si>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</si>
  <si>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</si>
  <si>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</si>
  <si>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</si>
  <si>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</si>
  <si>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</si>
  <si>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</si>
  <si>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</si>
  <si>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</si>
  <si>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</si>
  <si>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</si>
  <si>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</si>
  <si>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</si>
  <si>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</si>
  <si>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</si>
  <si>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</si>
  <si>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</si>
  <si>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</si>
  <si>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</si>
  <si>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</si>
  <si>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</si>
  <si>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</si>
  <si>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</si>
  <si>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</si>
  <si>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</si>
  <si>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</si>
  <si>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</si>
  <si>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</si>
  <si>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</si>
  <si>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</si>
  <si>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</si>
  <si>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</si>
  <si>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</si>
  <si>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</si>
  <si>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</si>
  <si>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</si>
  <si>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</si>
  <si>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</si>
  <si>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</si>
  <si>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</si>
  <si>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</si>
  <si>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</si>
  <si>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</si>
  <si>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</si>
  <si>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</si>
  <si>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</si>
  <si>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</si>
  <si>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</si>
  <si>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</si>
  <si>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</si>
  <si>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</si>
  <si>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</si>
  <si>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</si>
  <si>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</si>
  <si>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</si>
  <si>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</si>
  <si>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</si>
  <si>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</si>
  <si>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</si>
  <si>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</si>
  <si>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</si>
  <si>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</si>
  <si>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</si>
  <si>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</si>
  <si>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</si>
  <si>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</si>
  <si>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</si>
  <si>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</si>
  <si>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</si>
  <si>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</si>
  <si>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</si>
  <si>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</si>
  <si>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</si>
  <si>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</si>
  <si>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</si>
  <si>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</si>
  <si>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</si>
  <si>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</si>
  <si>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</si>
  <si>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</si>
  <si>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</si>
  <si>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</si>
  <si>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</si>
  <si>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</si>
  <si>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</si>
  <si>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</si>
  <si>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</si>
  <si>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</si>
  <si>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</si>
  <si>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</si>
  <si>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</si>
  <si>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</si>
  <si>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</si>
  <si>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</si>
  <si>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</si>
  <si>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</si>
  <si>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</si>
  <si>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</si>
  <si>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</si>
  <si>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</si>
  <si>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</si>
  <si>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</si>
  <si>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</si>
  <si>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</si>
  <si>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</si>
  <si>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</si>
  <si>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</si>
  <si>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</si>
  <si>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</si>
  <si>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</si>
  <si>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</si>
  <si>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</si>
  <si>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</si>
  <si>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</si>
  <si>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</si>
  <si>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</si>
  <si>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</si>
  <si>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</si>
  <si>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</si>
  <si>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</si>
  <si>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</si>
  <si>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</si>
  <si>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</si>
  <si>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</si>
  <si>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</si>
  <si>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</si>
  <si>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</si>
  <si>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</si>
  <si>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</si>
  <si>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</si>
  <si>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</si>
  <si>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</si>
  <si>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</si>
  <si>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</si>
  <si>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</si>
  <si>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</si>
  <si>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</si>
  <si>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</si>
  <si>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</si>
  <si>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</si>
  <si>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</si>
  <si>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</si>
  <si>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</si>
  <si>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</si>
  <si>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</si>
  <si>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</si>
  <si>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</si>
  <si>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</si>
  <si>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</si>
  <si>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</si>
  <si>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</si>
  <si>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</si>
  <si>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</si>
  <si>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</si>
  <si>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</si>
  <si>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</si>
  <si>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</si>
  <si>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</si>
  <si>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</si>
  <si>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</si>
  <si>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</si>
  <si>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</si>
  <si>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</si>
  <si>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</si>
  <si>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</si>
  <si>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</si>
  <si>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</si>
  <si>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</si>
  <si>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</si>
  <si>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</si>
  <si>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</si>
  <si>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</si>
  <si>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</si>
  <si>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</si>
  <si>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</si>
  <si>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</si>
  <si>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</si>
  <si>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</si>
  <si>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</si>
  <si>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</si>
  <si>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</si>
  <si>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</si>
  <si>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</si>
  <si>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</si>
  <si>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</si>
  <si>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</si>
  <si>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</si>
  <si>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</si>
  <si>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</si>
  <si>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</si>
  <si>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</si>
  <si>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</si>
  <si>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</si>
  <si>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</si>
  <si>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</si>
  <si>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</si>
  <si>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</si>
  <si>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</si>
  <si>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</si>
  <si>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</si>
  <si>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</si>
  <si>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</si>
  <si>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</si>
  <si>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</si>
  <si>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</si>
  <si>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</si>
  <si>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</si>
  <si>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</si>
  <si>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</si>
  <si>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</si>
  <si>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</si>
  <si>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</si>
  <si>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</si>
  <si>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</si>
  <si>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</si>
  <si>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</si>
  <si>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</si>
  <si>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</si>
  <si>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</si>
  <si>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</si>
  <si>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</si>
  <si>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</si>
  <si>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</si>
  <si>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</si>
  <si>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</si>
  <si>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</si>
  <si>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</si>
  <si>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</si>
  <si>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</si>
  <si>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</si>
  <si>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</si>
  <si>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</si>
  <si>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</si>
  <si>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</si>
  <si>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</si>
  <si>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</si>
  <si>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</si>
  <si>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</si>
  <si>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</si>
  <si>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</si>
  <si>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</si>
  <si>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</si>
  <si>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</si>
  <si>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</si>
  <si>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</si>
  <si>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</si>
  <si>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</si>
  <si>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</si>
  <si>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</si>
  <si>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</si>
  <si>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</si>
  <si>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</si>
  <si>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</si>
  <si>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</si>
  <si>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</si>
  <si>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</si>
  <si>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</si>
  <si>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</si>
  <si>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</si>
  <si>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</si>
  <si>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</si>
  <si>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</si>
  <si>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</si>
  <si>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</si>
  <si>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</si>
  <si>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</si>
  <si>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</si>
  <si>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</si>
  <si>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</si>
  <si>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</si>
  <si>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</si>
  <si>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</si>
  <si>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</si>
  <si>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</si>
  <si>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</si>
  <si>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</si>
  <si>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</si>
  <si>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</si>
  <si>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</si>
  <si>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</si>
  <si>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</si>
  <si>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</si>
  <si>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</si>
  <si>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</si>
  <si>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</si>
  <si>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</si>
  <si>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</si>
  <si>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</si>
  <si>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</si>
  <si>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</si>
  <si>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</si>
  <si>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</si>
  <si>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</si>
  <si>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</si>
  <si>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</si>
  <si>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</si>
  <si>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</si>
  <si>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</si>
  <si>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</si>
  <si>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</si>
  <si>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</si>
  <si>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</si>
  <si>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</si>
  <si>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</si>
  <si>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</si>
  <si>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</si>
  <si>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</si>
  <si>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</si>
  <si>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</si>
  <si>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</si>
  <si>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</si>
  <si>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</si>
  <si>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</si>
  <si>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</si>
  <si>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</si>
  <si>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</si>
  <si>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</si>
  <si>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</si>
  <si>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</si>
  <si>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</si>
  <si>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</si>
  <si>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</si>
  <si>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</si>
  <si>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</si>
  <si>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</si>
  <si>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</si>
  <si>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</si>
  <si>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</si>
  <si>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</si>
  <si>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</si>
  <si>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</si>
  <si>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</si>
  <si>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</si>
  <si>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</si>
  <si>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</si>
  <si>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</si>
  <si>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</si>
  <si>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</si>
  <si>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</si>
  <si>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</si>
  <si>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</si>
  <si>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</si>
  <si>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</si>
  <si>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</si>
  <si>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</si>
  <si>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</si>
  <si>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</si>
  <si>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</si>
  <si>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</si>
  <si>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</si>
  <si>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</si>
  <si>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</si>
  <si>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</si>
  <si>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</si>
  <si>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</si>
  <si>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</si>
  <si>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</si>
  <si>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</si>
  <si>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</si>
  <si>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</si>
  <si>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</si>
  <si>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</si>
  <si>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</si>
  <si>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</si>
  <si>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</si>
  <si>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</si>
  <si>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</si>
  <si>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</si>
  <si>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</si>
  <si>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</si>
  <si>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</si>
  <si>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</si>
  <si>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</si>
  <si>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</si>
  <si>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</si>
  <si>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</si>
  <si>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</si>
  <si>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</si>
  <si>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</si>
  <si>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</si>
  <si>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</si>
  <si>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</si>
  <si>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</si>
  <si>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</si>
  <si>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</si>
  <si>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</si>
  <si>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</si>
  <si>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</si>
  <si>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</si>
  <si>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</si>
  <si>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</si>
  <si>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</si>
  <si>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</si>
  <si>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</si>
  <si>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</si>
  <si>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</si>
  <si>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</si>
  <si>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</si>
  <si>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</si>
  <si>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</si>
  <si>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</si>
  <si>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</si>
  <si>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</si>
  <si>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</si>
  <si>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</si>
  <si>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</si>
  <si>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</si>
  <si>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</si>
  <si>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</si>
  <si>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</si>
  <si>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</si>
  <si>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</si>
  <si>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</si>
  <si>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</si>
  <si>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</si>
  <si>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</si>
  <si>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</si>
  <si>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</si>
  <si>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</si>
  <si>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</si>
  <si>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</si>
  <si>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</si>
  <si>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</si>
  <si>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</si>
  <si>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</si>
  <si>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</si>
  <si>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</si>
  <si>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</si>
  <si>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</si>
  <si>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</si>
  <si>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</si>
  <si>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</si>
  <si>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</si>
  <si>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</si>
  <si>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</si>
  <si>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</si>
  <si>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</si>
  <si>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</si>
  <si>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</si>
  <si>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</si>
  <si>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</si>
  <si>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</si>
  <si>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</si>
  <si>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</si>
  <si>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</si>
  <si>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</si>
  <si>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</si>
  <si>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</si>
  <si>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</si>
  <si>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</si>
  <si>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</si>
  <si>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</si>
  <si>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</si>
  <si>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</si>
  <si>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</si>
  <si>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</si>
  <si>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</si>
  <si>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</si>
  <si>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</si>
  <si>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</si>
  <si>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</si>
  <si>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</si>
  <si>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</si>
  <si>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</si>
  <si>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</si>
  <si>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</si>
  <si>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</si>
  <si>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</si>
  <si>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</si>
  <si>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</si>
  <si>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</si>
  <si>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</si>
  <si>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</si>
  <si>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</si>
  <si>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</si>
  <si>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</si>
  <si>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</si>
  <si>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</si>
  <si>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</si>
  <si>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</si>
  <si>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</si>
  <si>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</si>
  <si>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</si>
  <si>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</si>
  <si>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</si>
  <si>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</si>
  <si>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</si>
  <si>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</si>
  <si>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</si>
  <si>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</si>
  <si>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</si>
  <si>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</si>
  <si>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</si>
  <si>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</si>
  <si>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</si>
  <si>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</si>
  <si>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</si>
  <si>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</si>
  <si>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</si>
  <si>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</si>
  <si>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</si>
  <si>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</si>
  <si>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</si>
  <si>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</si>
  <si>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</si>
  <si>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</si>
  <si>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</si>
  <si>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</si>
  <si>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</si>
  <si>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</si>
  <si>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</si>
  <si>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</si>
  <si>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</si>
  <si>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</si>
  <si>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</si>
  <si>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</si>
  <si>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</si>
  <si>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</si>
  <si>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</si>
  <si>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</si>
  <si>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</si>
  <si>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</si>
  <si>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</si>
  <si>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</si>
  <si>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</si>
  <si>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</si>
  <si>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</si>
  <si>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</si>
  <si>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</si>
  <si>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</si>
  <si>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</si>
  <si>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</si>
  <si>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</si>
  <si>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</si>
  <si>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</si>
  <si>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</si>
  <si>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</si>
  <si>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</si>
  <si>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</si>
  <si>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</si>
  <si>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</si>
  <si>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</si>
  <si>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</si>
  <si>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</si>
  <si>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</si>
  <si>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</si>
  <si>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</si>
  <si>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</si>
  <si>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</si>
  <si>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</si>
  <si>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</si>
  <si>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</si>
  <si>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</si>
  <si>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</si>
  <si>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</si>
  <si>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</si>
  <si>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</si>
  <si>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</si>
  <si>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</si>
  <si>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</si>
  <si>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</si>
  <si>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</si>
  <si>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</si>
  <si>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</si>
  <si>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</si>
  <si>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</si>
  <si>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</si>
  <si>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</si>
  <si>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</si>
  <si>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</si>
  <si>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</si>
  <si>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</si>
  <si>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</si>
  <si>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</si>
  <si>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</si>
  <si>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</si>
  <si>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</si>
  <si>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</si>
  <si>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</si>
  <si>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</si>
  <si>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</si>
  <si>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</si>
  <si>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</si>
  <si>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</si>
  <si>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</si>
  <si>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</si>
  <si>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</si>
  <si>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</si>
  <si>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</si>
  <si>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</si>
  <si>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</si>
  <si>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</si>
  <si>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</si>
  <si>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</si>
  <si>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</si>
  <si>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</si>
  <si>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</si>
  <si>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</si>
  <si>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</si>
  <si>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</si>
  <si>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</si>
  <si>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</si>
  <si>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</si>
  <si>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</si>
  <si>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</si>
  <si>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</si>
  <si>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</si>
  <si>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</si>
  <si>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</si>
  <si>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</si>
  <si>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</si>
  <si>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</si>
  <si>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</si>
  <si>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</si>
  <si>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</si>
  <si>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</si>
  <si>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</si>
  <si>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</si>
  <si>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</si>
  <si>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</si>
  <si>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</si>
  <si>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</si>
  <si>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</si>
  <si>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</si>
  <si>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</si>
  <si>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</si>
  <si>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</si>
  <si>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</si>
  <si>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</si>
  <si>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</si>
  <si>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</si>
  <si>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</si>
  <si>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</si>
  <si>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</si>
  <si>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</si>
  <si>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</si>
  <si>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</si>
  <si>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</si>
  <si>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</si>
  <si>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</si>
  <si>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</si>
  <si>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</si>
  <si>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</si>
  <si>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</si>
  <si>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</si>
  <si>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</si>
  <si>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</si>
  <si>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</si>
  <si>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</si>
  <si>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</si>
  <si>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</si>
  <si>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</si>
  <si>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</si>
  <si>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</si>
  <si>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</si>
  <si>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</si>
  <si>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</si>
  <si>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</si>
  <si>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</si>
  <si>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</si>
  <si>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</si>
  <si>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</si>
  <si>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</si>
  <si>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</si>
  <si>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</si>
  <si>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</si>
  <si>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</si>
  <si>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</si>
  <si>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</si>
  <si>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</si>
  <si>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</si>
  <si>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</si>
  <si>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</si>
  <si>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</si>
  <si>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</si>
  <si>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</si>
  <si>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</si>
  <si>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</si>
  <si>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</si>
  <si>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</si>
  <si>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</si>
  <si>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</si>
  <si>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</si>
  <si>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</si>
  <si>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</si>
  <si>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</si>
  <si>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</si>
  <si>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</si>
  <si>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</si>
  <si>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</si>
  <si>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</si>
  <si>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</si>
  <si>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</si>
  <si>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</si>
  <si>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</si>
  <si>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</si>
  <si>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</si>
  <si>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</si>
  <si>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</si>
  <si>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</si>
  <si>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</si>
  <si>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</si>
  <si>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</si>
  <si>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</si>
  <si>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</si>
  <si>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</si>
  <si>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</si>
  <si>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</si>
  <si>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</si>
  <si>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</si>
  <si>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</si>
  <si>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</si>
  <si>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</si>
  <si>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</si>
  <si>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</si>
  <si>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</si>
  <si>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</si>
  <si>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</si>
  <si>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</si>
  <si>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</si>
  <si>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</si>
  <si>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</si>
  <si>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</si>
  <si>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</si>
  <si>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</si>
  <si>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</si>
  <si>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</si>
  <si>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</si>
  <si>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</si>
  <si>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</si>
  <si>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</si>
  <si>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</si>
  <si>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</si>
  <si>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</si>
  <si>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</si>
  <si>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</si>
  <si>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</si>
  <si>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</si>
  <si>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</si>
  <si>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</si>
  <si>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</si>
  <si>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</si>
  <si>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</si>
  <si>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</si>
  <si>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</si>
  <si>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</si>
  <si>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</si>
  <si>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</si>
  <si>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</si>
  <si>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</si>
  <si>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</si>
  <si>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</si>
  <si>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</si>
  <si>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</si>
  <si>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</si>
  <si>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</si>
  <si>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</si>
  <si>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</si>
  <si>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</si>
  <si>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</si>
  <si>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</si>
  <si>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</si>
  <si>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</si>
  <si>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</si>
  <si>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</si>
  <si>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</si>
  <si>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</si>
  <si>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</si>
  <si>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</si>
  <si>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</si>
  <si>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</si>
  <si>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</si>
  <si>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</si>
  <si>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</si>
  <si>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</si>
  <si>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</si>
  <si>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</si>
  <si>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</si>
  <si>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</si>
  <si>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</si>
  <si>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</si>
  <si>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</si>
  <si>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</si>
  <si>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</si>
  <si>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</si>
  <si>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</si>
  <si>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</si>
  <si>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</si>
  <si>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</si>
  <si>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</si>
  <si>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</si>
  <si>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</si>
  <si>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</si>
  <si>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</si>
  <si>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</si>
  <si>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</si>
  <si>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</si>
  <si>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</si>
  <si>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</si>
  <si>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</si>
  <si>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</si>
  <si>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</si>
  <si>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</si>
  <si>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</si>
  <si>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</si>
  <si>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</si>
  <si>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</si>
  <si>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</si>
  <si>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</si>
  <si>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</si>
  <si>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</si>
  <si>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</si>
  <si>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</si>
  <si>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</si>
  <si>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</si>
  <si>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</si>
  <si>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</si>
  <si>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</si>
  <si>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</si>
  <si>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</si>
  <si>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</si>
  <si>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</si>
  <si>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</si>
  <si>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</si>
  <si>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</si>
  <si>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</si>
  <si>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</si>
  <si>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</si>
  <si>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</si>
  <si>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</si>
  <si>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</si>
  <si>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</si>
  <si>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</si>
  <si>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</si>
  <si>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</si>
  <si>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</si>
  <si>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</si>
  <si>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</si>
  <si>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</si>
  <si>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</si>
  <si>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</si>
  <si>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</si>
  <si>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</si>
  <si>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</si>
  <si>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</si>
  <si>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</si>
  <si>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</si>
  <si>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</si>
  <si>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</si>
  <si>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</si>
  <si>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</si>
  <si>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</si>
  <si>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</si>
  <si>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</si>
  <si>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</si>
  <si>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</si>
  <si>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</si>
  <si>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</si>
  <si>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</si>
  <si>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</si>
  <si>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</si>
  <si>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</si>
  <si>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</si>
  <si>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</si>
  <si>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</si>
  <si>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</si>
  <si>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</si>
  <si>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</si>
  <si>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</si>
  <si>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</si>
  <si>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</si>
  <si>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</si>
  <si>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</si>
  <si>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</si>
  <si>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</si>
  <si>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</si>
  <si>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</si>
  <si>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</si>
  <si>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</si>
  <si>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</si>
  <si>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</si>
  <si>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</si>
  <si>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</si>
  <si>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</si>
  <si>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</si>
  <si>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</si>
  <si>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</si>
  <si>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</si>
  <si>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</si>
  <si>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</si>
  <si>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</si>
  <si>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</si>
  <si>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</si>
  <si>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</si>
  <si>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</si>
  <si>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</si>
  <si>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</si>
  <si>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</si>
  <si>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</si>
  <si>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</si>
  <si>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</si>
  <si>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</si>
  <si>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</si>
  <si>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</si>
  <si>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</si>
  <si>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</si>
  <si>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</si>
  <si>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</si>
  <si>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</si>
  <si>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</si>
  <si>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</si>
  <si>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</si>
  <si>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</si>
  <si>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</si>
  <si>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</si>
  <si>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</si>
  <si>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</si>
  <si>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</si>
  <si>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</si>
  <si>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</si>
  <si>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</si>
  <si>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</si>
  <si>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</si>
  <si>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</si>
  <si>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</si>
  <si>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</si>
  <si>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</si>
  <si>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</si>
  <si>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</si>
  <si>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</si>
  <si>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</si>
  <si>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</si>
  <si>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</si>
  <si>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</si>
  <si>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</si>
  <si>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</si>
  <si>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</si>
  <si>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</si>
  <si>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</si>
  <si>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</si>
  <si>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</si>
  <si>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</si>
  <si>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</si>
  <si>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</si>
  <si>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</si>
  <si>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</si>
  <si>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</si>
  <si>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</si>
  <si>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</si>
  <si>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</si>
  <si>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</si>
  <si>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</si>
  <si>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</si>
  <si>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</si>
  <si>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</si>
  <si>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</si>
  <si>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</si>
  <si>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</si>
  <si>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</si>
  <si>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</si>
  <si>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</si>
  <si>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</si>
  <si>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</si>
  <si>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</si>
  <si>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</si>
  <si>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</si>
  <si>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</si>
  <si>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</si>
  <si>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</si>
  <si>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</si>
  <si>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</si>
  <si>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</si>
  <si>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</si>
  <si>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</si>
  <si>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</si>
  <si>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</si>
  <si>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</si>
  <si>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</si>
  <si>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</si>
  <si>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</si>
  <si>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</si>
  <si>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</si>
  <si>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</si>
  <si>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</si>
  <si>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</si>
  <si>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</si>
  <si>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</si>
  <si>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</si>
  <si>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</si>
  <si>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</si>
  <si>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</si>
  <si>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</si>
  <si>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</si>
  <si>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</si>
  <si>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</si>
  <si>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</si>
  <si>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</si>
  <si>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</si>
  <si>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</si>
  <si>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</si>
  <si>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</si>
  <si>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</si>
  <si>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</si>
  <si>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</si>
  <si>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</si>
  <si>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</si>
  <si>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</si>
  <si>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</si>
  <si>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</si>
  <si>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</si>
  <si>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</si>
  <si>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</si>
  <si>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</si>
  <si>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</si>
  <si>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</si>
  <si>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</si>
  <si>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</si>
  <si>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</si>
  <si>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</si>
  <si>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</si>
  <si>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</si>
  <si>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</si>
  <si>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</si>
  <si>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</si>
  <si>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</si>
  <si>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</si>
  <si>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</si>
  <si>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</si>
  <si>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</si>
  <si>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</si>
  <si>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</si>
  <si>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</si>
  <si>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</si>
  <si>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</si>
  <si>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</si>
  <si>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</si>
  <si>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</si>
  <si>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</si>
  <si>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</si>
  <si>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</si>
  <si>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</si>
  <si>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</si>
  <si>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</si>
  <si>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</si>
  <si>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</si>
  <si>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</si>
  <si>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</si>
  <si>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</si>
  <si>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</si>
  <si>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</si>
  <si>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</si>
  <si>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</si>
  <si>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</si>
  <si>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</si>
  <si>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</si>
  <si>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</si>
  <si>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</si>
  <si>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</si>
  <si>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</si>
  <si>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</si>
  <si>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</si>
  <si>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</si>
  <si>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</si>
  <si>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</si>
  <si>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</si>
  <si>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</si>
  <si>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</si>
  <si>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</si>
  <si>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</si>
  <si>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</si>
  <si>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</si>
  <si>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</si>
  <si>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</si>
  <si>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</si>
  <si>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</si>
  <si>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</si>
  <si>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</si>
  <si>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</si>
  <si>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</si>
  <si>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</si>
  <si>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</si>
  <si>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</si>
  <si>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</si>
  <si>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</si>
  <si>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</si>
  <si>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</si>
  <si>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</si>
  <si>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</si>
  <si>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</si>
  <si>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</si>
  <si>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</si>
  <si>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</si>
  <si>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</si>
  <si>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</si>
  <si>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</si>
  <si>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</si>
  <si>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</si>
  <si>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</si>
  <si>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</si>
  <si>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</si>
  <si>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</si>
  <si>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</si>
  <si>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</si>
  <si>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</si>
  <si>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</si>
  <si>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</si>
  <si>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</si>
  <si>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</si>
  <si>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</si>
  <si>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</si>
  <si>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</si>
  <si>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</si>
  <si>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</si>
  <si>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</si>
  <si>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</si>
  <si>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</si>
  <si>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</si>
  <si>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</si>
  <si>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</si>
  <si>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</si>
  <si>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</si>
  <si>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</si>
  <si>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</si>
  <si>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</si>
  <si>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</si>
  <si>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</si>
  <si>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</si>
  <si>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</si>
  <si>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</si>
  <si>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</si>
  <si>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</si>
  <si>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</si>
  <si>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</si>
  <si>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</si>
  <si>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</si>
  <si>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</si>
  <si>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</si>
  <si>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</si>
  <si>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</si>
  <si>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</si>
  <si>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</si>
  <si>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</si>
  <si>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</si>
  <si>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</si>
  <si>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</si>
  <si>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</si>
  <si>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</si>
  <si>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</si>
  <si>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</si>
  <si>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</si>
  <si>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</si>
  <si>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</si>
  <si>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</si>
  <si>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</si>
  <si>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</si>
  <si>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</si>
  <si>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</si>
  <si>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</si>
  <si>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</si>
  <si>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</si>
  <si>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</si>
  <si>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</si>
  <si>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</si>
  <si>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</si>
  <si>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</si>
  <si>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</si>
  <si>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</si>
  <si>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</si>
  <si>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</si>
  <si>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</si>
  <si>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</si>
  <si>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</si>
  <si>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</si>
  <si>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</si>
  <si>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</si>
  <si>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</si>
  <si>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</si>
  <si>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</si>
  <si>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</si>
  <si>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</si>
  <si>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</si>
  <si>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</si>
  <si>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</si>
  <si>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</si>
  <si>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</si>
  <si>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</si>
  <si>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</si>
  <si>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</si>
  <si>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</si>
  <si>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</si>
  <si>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</si>
  <si>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</si>
  <si>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</si>
  <si>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</si>
  <si>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</si>
  <si>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</si>
  <si>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</si>
  <si>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</si>
  <si>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</si>
  <si>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</si>
  <si>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</si>
  <si>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</si>
  <si>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</si>
  <si>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</si>
  <si>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</si>
  <si>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</si>
  <si>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</si>
  <si>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</si>
  <si>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</si>
  <si>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</si>
  <si>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</si>
  <si>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</si>
  <si>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</si>
  <si>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</si>
  <si>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</si>
  <si>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</si>
  <si>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</si>
  <si>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</si>
  <si>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</si>
  <si>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</si>
  <si>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</si>
  <si>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</si>
  <si>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</si>
  <si>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</si>
  <si>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</si>
  <si>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</si>
  <si>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</si>
  <si>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</si>
  <si>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</si>
  <si>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</si>
  <si>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</si>
  <si>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</si>
  <si>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</si>
  <si>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</si>
  <si>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</si>
  <si>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</si>
  <si>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</si>
  <si>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</si>
  <si>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</si>
  <si>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</si>
  <si>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</si>
  <si>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</si>
  <si>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</si>
  <si>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</si>
  <si>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</si>
  <si>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</si>
  <si>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</si>
  <si>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</si>
  <si>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</si>
  <si>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</si>
  <si>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</si>
  <si>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</si>
  <si>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</si>
  <si>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</si>
  <si>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</si>
  <si>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</si>
  <si>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</si>
  <si>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</si>
  <si>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</si>
  <si>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</si>
  <si>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</si>
  <si>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</si>
  <si>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</si>
  <si>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</si>
  <si>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</si>
  <si>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</si>
  <si>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</si>
  <si>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</si>
  <si>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</si>
  <si>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</si>
  <si>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</si>
  <si>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</si>
  <si>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</si>
  <si>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</si>
  <si>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</si>
  <si>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</si>
  <si>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</si>
  <si>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</si>
  <si>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</si>
  <si>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</si>
  <si>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</si>
  <si>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</si>
  <si>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</si>
  <si>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</si>
  <si>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</si>
  <si>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</si>
  <si>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</si>
  <si>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</si>
  <si>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</si>
  <si>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</si>
  <si>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</si>
  <si>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</si>
  <si>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</si>
  <si>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</si>
  <si>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</si>
  <si>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</si>
  <si>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</si>
  <si>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</si>
  <si>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</si>
  <si>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</si>
  <si>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</si>
  <si>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</si>
  <si>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</si>
  <si>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</si>
  <si>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</si>
  <si>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</si>
  <si>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</si>
  <si>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</si>
  <si>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</si>
  <si>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</si>
  <si>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</si>
  <si>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</si>
  <si>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</si>
  <si>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</si>
  <si>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</si>
  <si>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</si>
  <si>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</si>
  <si>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</si>
  <si>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</si>
  <si>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</si>
  <si>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</si>
  <si>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</si>
  <si>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</si>
  <si>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</si>
  <si>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</si>
  <si>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</si>
  <si>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</si>
  <si>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</si>
  <si>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</si>
  <si>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</si>
  <si>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</si>
  <si>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</si>
  <si>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</si>
  <si>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</si>
  <si>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</si>
  <si>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</si>
  <si>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</si>
  <si>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</si>
  <si>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</si>
  <si>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</si>
  <si>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</si>
  <si>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</si>
  <si>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</si>
  <si>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</si>
  <si>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</si>
  <si>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</si>
  <si>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</si>
  <si>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</si>
  <si>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</si>
  <si>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</si>
  <si>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</si>
  <si>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</si>
  <si>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</si>
  <si>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</si>
  <si>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</si>
  <si>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</si>
  <si>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</si>
  <si>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</si>
  <si>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</si>
  <si>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</si>
  <si>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</si>
  <si>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</si>
  <si>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</si>
  <si>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</si>
  <si>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</si>
  <si>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</si>
  <si>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</si>
  <si>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</si>
  <si>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</si>
  <si>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</si>
  <si>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</si>
  <si>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</si>
  <si>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</si>
  <si>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</si>
  <si>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</si>
  <si>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</si>
  <si>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</si>
  <si>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</si>
  <si>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</si>
  <si>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</si>
  <si>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</si>
  <si>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</si>
  <si>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</si>
  <si>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</si>
  <si>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</si>
  <si>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</si>
  <si>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</si>
  <si>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</si>
  <si>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</si>
  <si>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</si>
  <si>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</si>
  <si>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</si>
  <si>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</si>
  <si>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</si>
  <si>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</si>
  <si>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</si>
  <si>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</si>
  <si>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</si>
  <si>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</si>
  <si>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</si>
  <si>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</si>
  <si>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</si>
  <si>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</si>
  <si>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</si>
  <si>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</si>
  <si>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</si>
  <si>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</si>
  <si>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</si>
  <si>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</si>
  <si>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</si>
  <si>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</si>
  <si>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</si>
  <si>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</si>
  <si>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</si>
  <si>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</si>
  <si>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</si>
  <si>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</si>
  <si>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</si>
  <si>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</si>
  <si>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</si>
  <si>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</si>
  <si>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</si>
  <si>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</si>
  <si>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</si>
  <si>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</si>
  <si>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</si>
  <si>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</si>
  <si>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</si>
  <si>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</si>
  <si>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</si>
  <si>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</si>
  <si>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</si>
  <si>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</si>
  <si>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</si>
  <si>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</si>
  <si>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</si>
  <si>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</si>
  <si>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</si>
  <si>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</si>
  <si>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</si>
  <si>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</si>
  <si>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</si>
  <si>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</si>
  <si>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</si>
  <si>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</si>
  <si>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</si>
  <si>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</si>
  <si>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</si>
  <si>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</si>
  <si>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</si>
  <si>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</si>
  <si>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</si>
  <si>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</si>
  <si>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</si>
  <si>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</si>
  <si>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</si>
  <si>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</si>
  <si>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</si>
  <si>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</si>
  <si>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</si>
  <si>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</si>
  <si>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</si>
  <si>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</si>
  <si>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</si>
  <si>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</si>
  <si>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</si>
  <si>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</si>
  <si>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</si>
  <si>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</si>
  <si>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</si>
  <si>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</si>
  <si>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</si>
  <si>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</si>
  <si>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</si>
  <si>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</si>
  <si>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</si>
  <si>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</si>
  <si>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</si>
  <si>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</si>
  <si>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</si>
  <si>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</si>
  <si>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</si>
  <si>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</si>
  <si>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</si>
  <si>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</si>
  <si>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</si>
  <si>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</si>
  <si>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</si>
  <si>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</si>
  <si>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</si>
  <si>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</si>
  <si>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</si>
  <si>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</si>
  <si>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</si>
  <si>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</si>
  <si>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</si>
  <si>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</si>
  <si>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</si>
  <si>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</si>
  <si>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</si>
  <si>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</si>
  <si>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</si>
  <si>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</si>
  <si>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</si>
  <si>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</si>
  <si>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</si>
  <si>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</si>
  <si>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</si>
  <si>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</si>
  <si>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</si>
  <si>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</si>
  <si>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</si>
  <si>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</si>
  <si>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</si>
  <si>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</si>
  <si>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</si>
  <si>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</si>
  <si>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</si>
  <si>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</si>
  <si>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</si>
  <si>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</si>
  <si>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</si>
  <si>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</si>
  <si>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</si>
  <si>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</si>
  <si>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</si>
  <si>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</si>
  <si>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</si>
  <si>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</si>
  <si>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</si>
  <si>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</si>
  <si>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</si>
  <si>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</si>
  <si>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</si>
  <si>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</si>
  <si>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</si>
  <si>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</si>
  <si>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</si>
  <si>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</si>
  <si>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</si>
  <si>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</si>
  <si>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</si>
  <si>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</si>
  <si>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</si>
  <si>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</si>
  <si>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</si>
  <si>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</si>
  <si>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</si>
  <si>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</si>
  <si>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</si>
  <si>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</si>
  <si>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</si>
  <si>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</si>
  <si>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</si>
  <si>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</si>
  <si>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</si>
  <si>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</si>
  <si>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</si>
  <si>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</si>
  <si>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</si>
  <si>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</si>
  <si>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</si>
  <si>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</si>
  <si>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</si>
  <si>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</si>
  <si>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</si>
  <si>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</si>
  <si>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</si>
  <si>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</si>
  <si>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</si>
  <si>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</si>
  <si>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</si>
  <si>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</si>
  <si>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</si>
  <si>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</si>
  <si>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</si>
  <si>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</si>
  <si>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</si>
  <si>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</si>
  <si>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</si>
  <si>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</si>
  <si>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</si>
  <si>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</si>
  <si>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</si>
  <si>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</si>
  <si>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</si>
  <si>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</si>
  <si>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</si>
  <si>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</si>
  <si>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</si>
  <si>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</si>
  <si>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</si>
  <si>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</si>
  <si>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</si>
  <si>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</si>
  <si>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</si>
  <si>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</si>
  <si>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</si>
  <si>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</si>
  <si>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</si>
  <si>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</si>
  <si>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</si>
  <si>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</si>
  <si>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</si>
  <si>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</si>
  <si>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</si>
  <si>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</si>
  <si>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</si>
  <si>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</si>
  <si>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</si>
  <si>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</si>
  <si>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</si>
  <si>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</si>
  <si>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</si>
  <si>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</si>
  <si>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</si>
  <si>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</si>
  <si>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</si>
  <si>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</si>
  <si>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</si>
  <si>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</si>
  <si>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</si>
  <si>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</si>
  <si>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</si>
  <si>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</si>
  <si>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</si>
  <si>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</si>
  <si>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</si>
  <si>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</si>
  <si>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</si>
  <si>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</si>
  <si>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</si>
  <si>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</si>
  <si>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</si>
  <si>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</si>
  <si>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</si>
  <si>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</si>
  <si>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</si>
  <si>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</si>
  <si>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</si>
  <si>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</si>
  <si>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</si>
  <si>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</si>
  <si>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</si>
  <si>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</si>
  <si>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</si>
  <si>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</si>
  <si>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</si>
  <si>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</si>
  <si>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</si>
  <si>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</si>
  <si>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</si>
  <si>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</si>
  <si>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</si>
  <si>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</si>
  <si>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</si>
  <si>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</si>
  <si>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</si>
  <si>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</si>
  <si>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</si>
  <si>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</si>
  <si>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</si>
  <si>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</si>
  <si>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</si>
  <si>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</si>
  <si>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</si>
  <si>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</si>
  <si>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</si>
  <si>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</si>
  <si>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</si>
  <si>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</si>
  <si>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</si>
  <si>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</si>
  <si>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</si>
  <si>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</si>
  <si>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</si>
  <si>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</si>
  <si>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</si>
  <si>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</si>
  <si>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</si>
  <si>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</si>
  <si>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</si>
  <si>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</si>
  <si>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</si>
  <si>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</si>
  <si>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</si>
  <si>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</si>
  <si>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</si>
  <si>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</si>
  <si>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</si>
  <si>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</si>
  <si>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</si>
  <si>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</si>
  <si>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</si>
  <si>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</si>
  <si>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</si>
  <si>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</si>
  <si>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</si>
  <si>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</si>
  <si>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</si>
  <si>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</si>
  <si>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</si>
  <si>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</si>
  <si>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</si>
  <si>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</si>
  <si>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</si>
  <si>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</si>
  <si>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</si>
  <si>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</si>
  <si>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</si>
  <si>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</si>
  <si>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</si>
  <si>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</si>
  <si>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</si>
  <si>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</si>
  <si>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</si>
  <si>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</si>
  <si>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</si>
  <si>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</si>
  <si>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</si>
  <si>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</si>
  <si>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</si>
  <si>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</si>
  <si>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</si>
  <si>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</si>
  <si>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</si>
  <si>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</si>
  <si>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</si>
  <si>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</si>
  <si>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</si>
  <si>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</si>
  <si>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</si>
  <si>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</si>
  <si>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</si>
  <si>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</si>
  <si>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</si>
  <si>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</si>
  <si>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</si>
  <si>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</si>
  <si>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</si>
  <si>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</si>
  <si>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</si>
  <si>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</si>
  <si>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</si>
  <si>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</si>
  <si>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</si>
  <si>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</si>
  <si>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</si>
  <si>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</si>
  <si>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</si>
  <si>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</si>
  <si>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</si>
  <si>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</si>
  <si>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</si>
  <si>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</si>
  <si>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</si>
  <si>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</si>
  <si>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</si>
  <si>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</si>
  <si>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</si>
  <si>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</si>
  <si>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</si>
  <si>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</si>
  <si>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</si>
  <si>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</si>
  <si>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</si>
  <si>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</si>
  <si>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</si>
  <si>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</si>
  <si>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</si>
  <si>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</si>
  <si>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</si>
  <si>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</si>
  <si>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</si>
  <si>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</si>
  <si>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</si>
  <si>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</si>
  <si>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</si>
  <si>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</si>
  <si>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</si>
  <si>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</si>
  <si>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</si>
  <si>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</si>
  <si>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</si>
  <si>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</si>
  <si>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</si>
  <si>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</si>
  <si>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</si>
  <si>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</si>
  <si>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</si>
  <si>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</si>
  <si>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</si>
  <si>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</si>
  <si>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</si>
  <si>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</si>
  <si>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</si>
  <si>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</si>
  <si>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</si>
  <si>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</si>
  <si>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</si>
  <si>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</si>
  <si>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</si>
  <si>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</si>
  <si>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</si>
  <si>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</si>
  <si>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</si>
  <si>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</si>
  <si>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</si>
  <si>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</si>
  <si>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</si>
  <si>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</si>
  <si>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</si>
  <si>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</si>
  <si>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</si>
  <si>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</si>
  <si>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</si>
  <si>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</si>
  <si>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</si>
  <si>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</si>
  <si>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</si>
  <si>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</si>
  <si>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</si>
  <si>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</si>
  <si>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</si>
  <si>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</si>
  <si>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</si>
  <si>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</si>
  <si>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</si>
  <si>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</si>
  <si>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</si>
  <si>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</si>
  <si>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</si>
  <si>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</si>
  <si>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</si>
  <si>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</si>
  <si>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</si>
  <si>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</si>
  <si>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</si>
  <si>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</si>
  <si>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</si>
  <si>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</si>
  <si>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</si>
  <si>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</si>
  <si>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</si>
  <si>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</si>
  <si>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</si>
  <si>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</si>
  <si>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</si>
  <si>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</si>
  <si>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</si>
  <si>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</si>
  <si>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</si>
  <si>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</si>
  <si>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</si>
  <si>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</si>
  <si>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</si>
  <si>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</si>
  <si>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</si>
  <si>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</si>
  <si>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</si>
  <si>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</si>
  <si>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</si>
  <si>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</si>
  <si>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</si>
  <si>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</si>
  <si>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</si>
  <si>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</si>
  <si>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</si>
  <si>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</si>
  <si>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</si>
  <si>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</si>
  <si>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</si>
  <si>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</si>
  <si>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</si>
  <si>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</si>
  <si>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</si>
  <si>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</si>
  <si>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</si>
  <si>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</si>
  <si>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</si>
  <si>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</si>
  <si>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</si>
  <si>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</si>
  <si>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</si>
  <si>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</si>
  <si>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</si>
  <si>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</si>
  <si>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</si>
  <si>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</si>
  <si>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</si>
  <si>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</si>
  <si>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</si>
  <si>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</si>
  <si>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</si>
  <si>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</si>
  <si>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</si>
  <si>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</si>
  <si>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</si>
  <si>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</si>
  <si>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</si>
  <si>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</si>
  <si>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</si>
  <si>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</si>
  <si>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</si>
  <si>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</si>
  <si>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</si>
  <si>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</si>
  <si>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</si>
  <si>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</si>
  <si>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</si>
  <si>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</si>
  <si>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</si>
  <si>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</si>
  <si>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</si>
  <si>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</si>
  <si>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</si>
  <si>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</si>
  <si>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</si>
  <si>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</si>
  <si>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</si>
  <si>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</si>
  <si>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</si>
  <si>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</si>
  <si>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</si>
  <si>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</si>
  <si>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</si>
  <si>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</si>
  <si>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</si>
  <si>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</si>
  <si>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</si>
  <si>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</si>
  <si>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</si>
  <si>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</si>
  <si>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</si>
  <si>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</si>
  <si>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</si>
  <si>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</si>
  <si>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</si>
  <si>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</si>
  <si>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</si>
  <si>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</si>
  <si>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</si>
  <si>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</si>
  <si>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</si>
  <si>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</si>
  <si>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</si>
  <si>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</si>
  <si>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</si>
  <si>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</si>
  <si>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</si>
  <si>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</si>
  <si>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</si>
  <si>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</si>
  <si>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</si>
  <si>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</si>
  <si>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</si>
  <si>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</si>
  <si>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</si>
  <si>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</si>
  <si>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</si>
  <si>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</si>
  <si>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</si>
  <si>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</si>
  <si>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</si>
  <si>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</si>
  <si>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</si>
  <si>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</si>
  <si>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</si>
  <si>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</si>
  <si>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</si>
  <si>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</si>
  <si>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</si>
  <si>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</si>
  <si>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</si>
  <si>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</si>
  <si>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</si>
  <si>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</si>
  <si>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</si>
  <si>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</si>
  <si>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</si>
  <si>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</si>
  <si>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</si>
  <si>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</si>
  <si>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</si>
  <si>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</si>
  <si>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</si>
  <si>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</si>
  <si>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</si>
  <si>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</si>
  <si>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</si>
  <si>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</si>
  <si>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</si>
  <si>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</si>
  <si>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</si>
  <si>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</si>
  <si>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</si>
  <si>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</si>
  <si>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</si>
  <si>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</si>
  <si>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</si>
  <si>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</si>
  <si>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</si>
  <si>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</si>
  <si>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</si>
  <si>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</si>
  <si>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</si>
  <si>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</si>
  <si>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</si>
  <si>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</si>
  <si>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</si>
  <si>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</si>
  <si>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</si>
  <si>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</si>
  <si>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</si>
  <si>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</si>
  <si>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</si>
  <si>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</si>
  <si>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</si>
  <si>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</si>
  <si>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</si>
  <si>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</si>
  <si>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</si>
  <si>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</si>
  <si>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</si>
  <si>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</si>
  <si>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</si>
  <si>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</si>
  <si>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</si>
  <si>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</si>
  <si>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</si>
  <si>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</si>
  <si>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</si>
  <si>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</si>
  <si>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</si>
  <si>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</si>
  <si>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</si>
  <si>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</si>
  <si>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</si>
  <si>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</si>
  <si>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</si>
  <si>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</si>
  <si>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</si>
  <si>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</si>
  <si>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</si>
  <si>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</si>
  <si>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</si>
  <si>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</si>
  <si>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</si>
  <si>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</si>
  <si>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</si>
  <si>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</si>
  <si>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</si>
  <si>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</si>
  <si>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</si>
  <si>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</si>
  <si>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</si>
  <si>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</si>
  <si>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</si>
  <si>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</si>
  <si>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</si>
  <si>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</si>
  <si>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</si>
  <si>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</si>
  <si>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</si>
  <si>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</si>
  <si>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</si>
  <si>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</si>
  <si>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</si>
  <si>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</si>
  <si>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</si>
  <si>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</si>
  <si>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</si>
  <si>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</si>
  <si>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</si>
  <si>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</si>
  <si>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</si>
  <si>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</si>
  <si>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</si>
  <si>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</si>
  <si>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</si>
  <si>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</si>
  <si>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</si>
  <si>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</si>
  <si>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</si>
  <si>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</si>
  <si>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</si>
  <si>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</si>
  <si>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</si>
  <si>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</si>
  <si>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</si>
  <si>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</si>
  <si>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</si>
  <si>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</si>
  <si>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</si>
  <si>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</si>
  <si>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</si>
  <si>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</si>
  <si>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</si>
  <si>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</si>
  <si>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</si>
  <si>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</si>
  <si>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</si>
  <si>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</si>
  <si>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</si>
  <si>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</si>
  <si>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</si>
  <si>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</si>
  <si>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</si>
  <si>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</si>
  <si>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</si>
  <si>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</si>
  <si>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</si>
  <si>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</si>
  <si>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</si>
  <si>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</si>
  <si>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</si>
  <si>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</si>
  <si>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</si>
  <si>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</si>
  <si>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</si>
  <si>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</si>
  <si>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</si>
  <si>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</si>
  <si>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</si>
  <si>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</si>
  <si>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</si>
  <si>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</si>
  <si>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</si>
  <si>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</si>
  <si>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</si>
  <si>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</si>
  <si>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</si>
  <si>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</si>
  <si>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</si>
  <si>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</si>
  <si>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</si>
  <si>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</si>
  <si>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</si>
  <si>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</si>
  <si>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</si>
  <si>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</si>
  <si>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</si>
  <si>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</si>
  <si>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</si>
  <si>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</si>
  <si>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</si>
  <si>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</si>
  <si>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</si>
  <si>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</si>
  <si>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</si>
  <si>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</si>
  <si>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</si>
  <si>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</si>
  <si>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</si>
  <si>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</si>
  <si>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</si>
  <si>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</si>
  <si>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</si>
  <si>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</si>
  <si>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</si>
  <si>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</si>
  <si>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</si>
  <si>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</si>
  <si>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</si>
  <si>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</si>
  <si>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</si>
  <si>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</si>
  <si>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</si>
  <si>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</si>
  <si>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</si>
  <si>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</si>
  <si>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</si>
  <si>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</si>
  <si>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</si>
  <si>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</si>
  <si>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</si>
  <si>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</si>
  <si>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</si>
  <si>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</si>
  <si>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</si>
  <si>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</si>
  <si>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</si>
  <si>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</si>
  <si>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</si>
  <si>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</si>
  <si>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</si>
  <si>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</si>
  <si>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</si>
  <si>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</si>
  <si>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</si>
  <si>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</si>
  <si>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</si>
  <si>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</si>
  <si>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</si>
  <si>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</si>
  <si>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</si>
  <si>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</si>
  <si>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</si>
  <si>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</si>
  <si>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</si>
  <si>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</si>
  <si>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</si>
  <si>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</si>
  <si>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</si>
  <si>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</si>
  <si>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</si>
  <si>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</si>
  <si>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</si>
  <si>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</si>
  <si>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</si>
  <si>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</si>
  <si>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</si>
  <si>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</si>
  <si>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</si>
  <si>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</si>
  <si>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</si>
  <si>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</si>
  <si>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</si>
  <si>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</si>
  <si>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</si>
  <si>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</si>
  <si>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</si>
  <si>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</si>
  <si>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</si>
  <si>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</si>
  <si>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</si>
  <si>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</si>
  <si>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</si>
  <si>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</si>
  <si>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</si>
  <si>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</si>
  <si>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</si>
  <si>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</si>
  <si>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</si>
  <si>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</si>
  <si>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</si>
  <si>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</si>
  <si>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</si>
  <si>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</si>
  <si>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</si>
  <si>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</si>
  <si>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</si>
  <si>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</si>
  <si>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</si>
  <si>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</si>
  <si>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</si>
  <si>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</si>
  <si>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</si>
  <si>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</si>
  <si>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</si>
  <si>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</si>
  <si>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</si>
  <si>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</si>
  <si>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</si>
  <si>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</si>
  <si>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</si>
  <si>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</si>
  <si>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</si>
  <si>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</si>
  <si>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</si>
  <si>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</si>
  <si>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</si>
  <si>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</si>
  <si>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</si>
  <si>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</si>
  <si>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</si>
  <si>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</si>
  <si>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</si>
  <si>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</si>
  <si>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</si>
  <si>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</si>
  <si>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</si>
  <si>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</si>
  <si>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</si>
  <si>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</si>
  <si>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</si>
  <si>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</si>
  <si>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</si>
  <si>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</si>
  <si>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</si>
  <si>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</si>
  <si>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</si>
  <si>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</si>
  <si>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</si>
  <si>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</si>
  <si>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</si>
  <si>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</si>
  <si>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</si>
  <si>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</si>
  <si>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</si>
  <si>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</si>
  <si>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</si>
  <si>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</si>
  <si>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</si>
  <si>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</si>
  <si>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</si>
  <si>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</si>
  <si>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</si>
  <si>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</si>
  <si>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</si>
  <si>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</si>
  <si>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</si>
  <si>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</si>
  <si>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</si>
  <si>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</si>
  <si>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</si>
  <si>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</si>
  <si>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</si>
  <si>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</si>
  <si>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</si>
  <si>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</si>
  <si>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</si>
  <si>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</si>
  <si>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</si>
  <si>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</si>
  <si>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</si>
  <si>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</si>
  <si>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</si>
  <si>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</si>
  <si>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</si>
  <si>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</si>
  <si>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</si>
  <si>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</si>
  <si>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</si>
  <si>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</si>
  <si>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</si>
  <si>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</si>
  <si>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</si>
  <si>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</si>
  <si>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</si>
  <si>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</si>
  <si>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</si>
  <si>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</si>
  <si>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</si>
  <si>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</si>
  <si>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</si>
  <si>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</si>
  <si>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</si>
  <si>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</si>
  <si>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</si>
  <si>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</si>
  <si>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</si>
  <si>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</si>
  <si>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</si>
  <si>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</si>
  <si>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</si>
  <si>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</si>
  <si>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</si>
  <si>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</si>
  <si>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</si>
  <si>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</si>
  <si>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</si>
  <si>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</si>
  <si>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</si>
  <si>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</si>
  <si>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</si>
  <si>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</si>
  <si>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</si>
  <si>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</si>
  <si>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</si>
  <si>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</si>
  <si>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</si>
  <si>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</si>
  <si>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</si>
  <si>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</si>
  <si>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</si>
  <si>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</si>
  <si>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</si>
  <si>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</si>
  <si>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</si>
  <si>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</si>
  <si>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</si>
  <si>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</si>
  <si>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</si>
  <si>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</si>
  <si>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</si>
  <si>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</si>
  <si>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</si>
  <si>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</si>
  <si>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</si>
  <si>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</si>
  <si>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</si>
  <si>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</si>
  <si>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</si>
  <si>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</si>
  <si>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</si>
  <si>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</si>
  <si>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</si>
  <si>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</si>
  <si>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</si>
  <si>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</si>
  <si>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</si>
  <si>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</si>
  <si>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</si>
  <si>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</si>
  <si>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</si>
  <si>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</si>
  <si>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</si>
  <si>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</si>
  <si>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</si>
  <si>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</si>
  <si>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</si>
  <si>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</si>
  <si>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</si>
  <si>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</si>
  <si>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</si>
  <si>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</si>
  <si>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</si>
  <si>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</si>
  <si>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</si>
  <si>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</si>
  <si>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</si>
  <si>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</si>
  <si>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</si>
  <si>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</si>
  <si>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</si>
  <si>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</si>
  <si>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</si>
  <si>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</si>
  <si>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</si>
  <si>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</si>
  <si>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</si>
  <si>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</si>
  <si>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</si>
  <si>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</si>
  <si>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</si>
  <si>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</si>
  <si>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</si>
  <si>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</si>
  <si>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</si>
  <si>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</si>
  <si>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</si>
  <si>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</si>
  <si>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</si>
  <si>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</si>
  <si>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</si>
  <si>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</si>
  <si>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</si>
  <si>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</si>
  <si>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</si>
  <si>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</si>
  <si>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</si>
  <si>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</si>
  <si>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</si>
  <si>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</si>
  <si>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</si>
  <si>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</si>
  <si>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</si>
  <si>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</si>
  <si>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</si>
  <si>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</si>
  <si>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</si>
  <si>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</si>
  <si>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</si>
  <si>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</si>
  <si>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</si>
  <si>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</si>
  <si>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</si>
  <si>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</si>
  <si>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</si>
  <si>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</si>
  <si>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</si>
  <si>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</si>
  <si>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</si>
  <si>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</si>
  <si>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</si>
  <si>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</si>
  <si>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</si>
  <si>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</si>
  <si>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</si>
  <si>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</si>
  <si>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</si>
  <si>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</si>
  <si>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</si>
  <si>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</si>
  <si>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</si>
  <si>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</si>
  <si>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</si>
  <si>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</si>
  <si>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</si>
  <si>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</si>
  <si>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</si>
  <si>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</si>
  <si>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</si>
  <si>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</si>
  <si>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</si>
  <si>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</si>
  <si>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</si>
  <si>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</si>
  <si>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</si>
  <si>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</si>
  <si>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</si>
  <si>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</si>
  <si>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</si>
  <si>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</si>
  <si>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</si>
  <si>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</si>
  <si>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</si>
  <si>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</si>
  <si>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</si>
  <si>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</si>
  <si>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</si>
  <si>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</si>
  <si>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</si>
  <si>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</si>
  <si>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</si>
  <si>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</si>
  <si>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</si>
  <si>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</si>
  <si>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</si>
  <si>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</si>
  <si>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</si>
  <si>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</si>
  <si>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</si>
  <si>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</si>
  <si>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</si>
  <si>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</si>
  <si>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</si>
  <si>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</si>
  <si>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</si>
  <si>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</si>
  <si>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</si>
  <si>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</si>
  <si>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</si>
  <si>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</si>
  <si>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</si>
  <si>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</si>
  <si>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</si>
  <si>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</si>
  <si>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</si>
  <si>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</si>
  <si>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</si>
  <si>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</si>
  <si>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</si>
  <si>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</si>
  <si>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</si>
  <si>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</si>
  <si>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</si>
  <si>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</si>
  <si>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</si>
  <si>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</si>
  <si>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</si>
  <si>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</si>
  <si>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</si>
  <si>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</si>
  <si>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</si>
  <si>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</si>
  <si>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</si>
  <si>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</si>
  <si>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</si>
  <si>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</si>
  <si>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</si>
  <si>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</si>
  <si>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</si>
  <si>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</si>
  <si>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</si>
  <si>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</si>
  <si>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</si>
  <si>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</si>
  <si>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</si>
  <si>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</si>
  <si>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</si>
  <si>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</si>
  <si>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</si>
  <si>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</si>
  <si>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</si>
  <si>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</si>
  <si>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</si>
  <si>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</si>
  <si>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</si>
  <si>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</si>
  <si>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</si>
  <si>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</si>
  <si>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</si>
  <si>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</si>
  <si>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</si>
  <si>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</si>
  <si>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</si>
  <si>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</si>
  <si>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</si>
  <si>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</si>
  <si>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</si>
  <si>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</si>
  <si>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</si>
  <si>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</si>
  <si>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</si>
  <si>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</si>
  <si>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</si>
  <si>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</si>
  <si>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</si>
  <si>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</si>
  <si>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</si>
  <si>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</si>
  <si>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</si>
  <si>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</si>
  <si>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</si>
  <si>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</si>
  <si>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</si>
  <si>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</si>
  <si>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</si>
  <si>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</si>
  <si>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</si>
  <si>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</si>
  <si>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</si>
  <si>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</si>
  <si>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</si>
  <si>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</si>
  <si>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</si>
  <si>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</si>
  <si>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</si>
  <si>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</si>
  <si>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</si>
  <si>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</si>
  <si>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</si>
  <si>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</si>
  <si>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</si>
  <si>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</si>
  <si>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</si>
  <si>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</si>
  <si>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</si>
  <si>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</si>
  <si>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</si>
  <si>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</si>
  <si>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</si>
  <si>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</si>
  <si>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</si>
  <si>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</si>
  <si>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</si>
  <si>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</si>
  <si>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</si>
  <si>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</si>
  <si>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</si>
  <si>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</si>
  <si>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</si>
  <si>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</si>
  <si>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</si>
  <si>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</si>
  <si>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</si>
  <si>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</si>
  <si>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</si>
  <si>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</si>
  <si>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</si>
  <si>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</si>
  <si>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</si>
  <si>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</si>
  <si>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</si>
  <si>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</si>
  <si>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</si>
  <si>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</si>
  <si>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</si>
  <si>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</si>
  <si>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</si>
  <si>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</si>
  <si>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</si>
  <si>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</si>
  <si>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</si>
  <si>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</si>
  <si>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</si>
  <si>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</si>
  <si>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</si>
  <si>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</si>
  <si>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</si>
  <si>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</si>
  <si>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</si>
  <si>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</si>
  <si>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</si>
  <si>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</si>
  <si>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</si>
  <si>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</si>
  <si>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</si>
  <si>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</si>
  <si>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</si>
  <si>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</si>
  <si>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</si>
  <si>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</si>
  <si>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</si>
  <si>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</si>
  <si>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</si>
  <si>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</si>
  <si>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</si>
  <si>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</si>
  <si>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</si>
  <si>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</si>
  <si>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</si>
  <si>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</si>
  <si>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</si>
  <si>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</si>
  <si>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</si>
  <si>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</si>
  <si>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</si>
  <si>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</si>
  <si>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</si>
  <si>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</si>
  <si>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</si>
  <si>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</si>
  <si>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</si>
  <si>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</si>
  <si>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</si>
  <si>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</si>
  <si>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</si>
  <si>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</si>
  <si>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</si>
  <si>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</si>
  <si>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</si>
  <si>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</si>
  <si>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</si>
  <si>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</si>
  <si>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</si>
  <si>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</si>
  <si>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</si>
  <si>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</si>
  <si>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</si>
  <si>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</si>
  <si>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</si>
  <si>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</si>
  <si>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</si>
  <si>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</si>
  <si>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</si>
  <si>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</si>
  <si>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</si>
  <si>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</si>
  <si>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</si>
  <si>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</si>
  <si>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</si>
  <si>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</si>
  <si>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</si>
  <si>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</si>
  <si>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</si>
  <si>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</si>
  <si>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</si>
  <si>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</si>
  <si>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</si>
  <si>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</si>
  <si>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</si>
  <si>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</si>
  <si>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</si>
  <si>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</si>
  <si>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</si>
  <si>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</si>
  <si>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</si>
  <si>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</si>
  <si>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</si>
  <si>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</si>
  <si>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</si>
  <si>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</si>
  <si>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</si>
  <si>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</si>
  <si>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</si>
  <si>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</si>
  <si>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</si>
  <si>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</si>
  <si>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</si>
  <si>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</si>
  <si>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</si>
  <si>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</si>
  <si>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</si>
  <si>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</si>
  <si>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</si>
  <si>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</si>
  <si>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</si>
  <si>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</si>
  <si>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</si>
  <si>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</si>
  <si>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</si>
  <si>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</si>
  <si>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</si>
  <si>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</si>
  <si>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</si>
  <si>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</si>
  <si>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</si>
  <si>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</si>
  <si>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</si>
  <si>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</si>
  <si>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</si>
  <si>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</si>
  <si>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</si>
  <si>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</si>
  <si>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</si>
  <si>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</si>
  <si>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</si>
  <si>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</si>
  <si>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</si>
  <si>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</si>
  <si>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</si>
  <si>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</si>
  <si>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</si>
  <si>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</si>
  <si>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</si>
  <si>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</si>
  <si>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</si>
  <si>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</si>
  <si>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</si>
  <si>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</si>
  <si>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</si>
  <si>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</si>
  <si>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</si>
  <si>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</si>
  <si>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</si>
  <si>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</si>
  <si>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</si>
  <si>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</si>
  <si>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</si>
  <si>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</si>
  <si>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</si>
  <si>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</si>
  <si>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</si>
  <si>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</si>
  <si>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</si>
  <si>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</si>
  <si>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</si>
  <si>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</si>
  <si>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</si>
  <si>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</si>
  <si>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</si>
  <si>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</si>
  <si>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</si>
  <si>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</si>
  <si>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</si>
  <si>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</si>
  <si>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</si>
  <si>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</si>
  <si>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</si>
  <si>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</si>
  <si>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</si>
  <si>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</si>
  <si>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</si>
  <si>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</si>
  <si>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</si>
  <si>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</si>
  <si>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</si>
  <si>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</si>
  <si>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</si>
  <si>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</si>
  <si>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</si>
  <si>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</si>
  <si>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</si>
  <si>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</si>
  <si>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</si>
  <si>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</si>
  <si>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</si>
  <si>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</si>
  <si>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</si>
  <si>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</si>
  <si>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</si>
  <si>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</si>
  <si>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</si>
  <si>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</si>
  <si>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</si>
  <si>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</si>
  <si>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</si>
  <si>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</si>
  <si>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</si>
  <si>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</si>
  <si>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</si>
  <si>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</si>
  <si>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</si>
  <si>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</si>
  <si>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</si>
  <si>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</si>
  <si>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</si>
  <si>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</si>
  <si>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</si>
  <si>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</si>
  <si>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</si>
  <si>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</si>
  <si>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</si>
  <si>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</si>
  <si>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</si>
  <si>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</si>
  <si>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</si>
  <si>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</si>
  <si>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</si>
  <si>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</si>
  <si>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</si>
  <si>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</si>
  <si>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</si>
  <si>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</si>
  <si>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</si>
  <si>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</si>
  <si>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</si>
  <si>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</si>
  <si>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</si>
  <si>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</si>
  <si>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</si>
  <si>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</si>
  <si>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</si>
  <si>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</si>
  <si>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</si>
  <si>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</si>
  <si>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</si>
  <si>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</si>
  <si>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</si>
  <si>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</si>
  <si>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</si>
  <si>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</si>
  <si>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</si>
  <si>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</si>
  <si>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</si>
  <si>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</si>
  <si>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</si>
  <si>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</si>
  <si>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</si>
  <si>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</si>
  <si>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</si>
  <si>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</si>
  <si>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</si>
  <si>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</si>
  <si>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</si>
  <si>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</si>
  <si>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</si>
  <si>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</si>
  <si>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</si>
  <si>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</si>
  <si>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</si>
  <si>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</si>
  <si>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</si>
  <si>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</si>
  <si>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</si>
  <si>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</si>
  <si>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</si>
  <si>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</si>
  <si>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</si>
  <si>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</si>
  <si>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</si>
  <si>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</si>
  <si>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</si>
  <si>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</si>
  <si>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</si>
  <si>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</si>
  <si>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</si>
  <si>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</si>
  <si>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</si>
  <si>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</si>
  <si>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</si>
  <si>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</si>
  <si>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</si>
  <si>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</si>
  <si>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</si>
  <si>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</si>
  <si>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</si>
  <si>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</si>
  <si>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</si>
  <si>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</si>
  <si>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</si>
  <si>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</si>
  <si>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</si>
  <si>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</si>
  <si>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</si>
  <si>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</si>
  <si>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</si>
  <si>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</si>
  <si>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</si>
  <si>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</si>
  <si>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</si>
  <si>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</si>
  <si>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</si>
  <si>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</si>
  <si>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</si>
  <si>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</si>
  <si>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</si>
  <si>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</si>
  <si>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</si>
  <si>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</si>
  <si>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</si>
  <si>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</si>
  <si>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</si>
  <si>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</si>
  <si>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</si>
  <si>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</si>
  <si>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</si>
  <si>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</si>
  <si>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</si>
  <si>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</si>
  <si>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</si>
  <si>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</si>
  <si>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</si>
  <si>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</si>
  <si>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</si>
  <si>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</si>
  <si>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</si>
  <si>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</si>
  <si>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</si>
  <si>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</si>
  <si>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</si>
  <si>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</si>
  <si>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</si>
  <si>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</si>
  <si>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</si>
  <si>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</si>
  <si>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</si>
  <si>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</si>
  <si>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</si>
  <si>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</si>
  <si>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</si>
  <si>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</si>
  <si>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</si>
  <si>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</si>
  <si>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</si>
  <si>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</si>
  <si>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</si>
  <si>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</si>
  <si>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</si>
  <si>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</si>
  <si>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</si>
  <si>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</si>
  <si>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</si>
  <si>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</si>
  <si>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</si>
  <si>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</si>
  <si>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</si>
  <si>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</si>
  <si>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</si>
  <si>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</si>
  <si>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</si>
  <si>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</si>
  <si>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</si>
  <si>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</si>
  <si>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</si>
  <si>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</si>
  <si>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</si>
  <si>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</si>
  <si>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</si>
  <si>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</si>
  <si>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</si>
  <si>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</si>
  <si>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</si>
  <si>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</si>
  <si>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</si>
  <si>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</si>
  <si>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</si>
  <si>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</si>
  <si>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</si>
  <si>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</si>
  <si>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</si>
  <si>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</si>
  <si>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</si>
  <si>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</si>
  <si>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</si>
  <si>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</si>
  <si>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</si>
  <si>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</si>
  <si>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</si>
  <si>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</si>
  <si>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</si>
  <si>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</si>
  <si>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</si>
  <si>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</si>
  <si>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</si>
  <si>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</si>
  <si>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</si>
  <si>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</si>
  <si>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</si>
  <si>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</si>
  <si>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</si>
  <si>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</si>
  <si>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</si>
  <si>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</si>
  <si>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</si>
  <si>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</si>
  <si>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</si>
  <si>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</si>
  <si>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</si>
  <si>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</si>
  <si>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</si>
  <si>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</si>
  <si>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</si>
  <si>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</si>
  <si>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</si>
  <si>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</si>
  <si>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</si>
  <si>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</si>
  <si>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</si>
  <si>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</si>
  <si>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</si>
  <si>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</si>
  <si>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</si>
  <si>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</si>
  <si>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</si>
  <si>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</si>
  <si>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</si>
  <si>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</si>
  <si>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</si>
  <si>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</si>
  <si>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</si>
  <si>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</si>
  <si>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</si>
  <si>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</si>
  <si>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</si>
  <si>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</si>
  <si>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</si>
  <si>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</si>
  <si>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</si>
  <si>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</si>
  <si>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</si>
  <si>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</si>
  <si>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</si>
  <si>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</si>
  <si>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</si>
  <si>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</si>
  <si>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</si>
  <si>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</si>
  <si>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</si>
  <si>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</si>
  <si>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</si>
  <si>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</si>
  <si>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</si>
  <si>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</si>
  <si>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</si>
  <si>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</si>
  <si>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</si>
  <si>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</si>
  <si>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</si>
  <si>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</si>
  <si>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</si>
  <si>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</si>
  <si>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</si>
  <si>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</si>
  <si>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</si>
  <si>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</si>
  <si>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</si>
  <si>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</si>
  <si>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</si>
  <si>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</si>
  <si>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</si>
  <si>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</si>
  <si>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</si>
  <si>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</si>
  <si>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</si>
  <si>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</si>
  <si>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</si>
  <si>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</si>
  <si>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</si>
  <si>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</si>
  <si>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</si>
  <si>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</si>
  <si>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</si>
  <si>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</si>
  <si>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</si>
  <si>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</si>
  <si>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</si>
  <si>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</si>
  <si>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</si>
  <si>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</si>
  <si>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</si>
  <si>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</si>
  <si>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</si>
  <si>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</si>
  <si>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</si>
  <si>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</si>
  <si>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</si>
  <si>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</si>
  <si>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</si>
  <si>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</si>
  <si>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</si>
  <si>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</si>
  <si>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</si>
  <si>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</si>
  <si>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</si>
  <si>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</si>
  <si>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</si>
  <si>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</si>
  <si>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</si>
  <si>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</si>
  <si>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</si>
  <si>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</si>
  <si>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</si>
  <si>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</si>
  <si>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</si>
  <si>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</si>
  <si>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</si>
  <si>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</si>
  <si>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</si>
  <si>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</si>
  <si>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</si>
  <si>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</si>
  <si>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</si>
  <si>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</si>
  <si>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</si>
  <si>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</si>
  <si>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</si>
  <si>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</si>
  <si>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</si>
  <si>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</si>
  <si>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</si>
  <si>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</si>
  <si>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</si>
  <si>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</si>
  <si>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</si>
  <si>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</si>
  <si>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</si>
  <si>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</si>
  <si>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</si>
  <si>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</si>
  <si>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</si>
  <si>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</si>
  <si>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</si>
  <si>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</si>
  <si>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</si>
  <si>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</si>
  <si>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</si>
  <si>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</si>
  <si>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</si>
  <si>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</si>
  <si>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</si>
  <si>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</si>
  <si>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</si>
  <si>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</si>
  <si>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</si>
  <si>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</si>
  <si>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</si>
  <si>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</si>
  <si>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</si>
  <si>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</si>
  <si>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</si>
  <si>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</si>
  <si>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</si>
  <si>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</si>
  <si>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</si>
  <si>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</si>
  <si>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</si>
  <si>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</si>
  <si>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</si>
  <si>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</si>
  <si>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</si>
  <si>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</si>
  <si>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</si>
  <si>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</si>
  <si>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</si>
  <si>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</si>
  <si>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</si>
  <si>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</si>
  <si>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</si>
  <si>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</si>
  <si>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</si>
  <si>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</si>
  <si>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</si>
  <si>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</si>
  <si>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</si>
  <si>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</si>
  <si>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</si>
  <si>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</si>
  <si>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</si>
  <si>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</si>
  <si>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</si>
  <si>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</si>
  <si>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</si>
  <si>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</si>
  <si>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</si>
  <si>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</si>
  <si>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</si>
  <si>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</si>
  <si>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</si>
  <si>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</si>
  <si>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</si>
  <si>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</si>
  <si>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</si>
  <si>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</si>
  <si>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</si>
  <si>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</si>
  <si>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</si>
  <si>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</si>
  <si>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</si>
  <si>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</si>
  <si>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</si>
  <si>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</si>
  <si>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</si>
  <si>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</si>
  <si>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</si>
  <si>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</si>
  <si>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</si>
  <si>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</si>
  <si>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</si>
  <si>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</si>
  <si>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</si>
  <si>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</si>
  <si>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</si>
  <si>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</si>
  <si>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</si>
  <si>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</si>
  <si>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</si>
  <si>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</si>
  <si>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</si>
  <si>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</si>
  <si>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</si>
  <si>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</si>
  <si>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</si>
  <si>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</si>
  <si>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</si>
  <si>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</si>
  <si>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</si>
  <si>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</si>
  <si>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</si>
  <si>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</si>
  <si>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</si>
  <si>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</si>
  <si>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</si>
  <si>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</si>
  <si>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</si>
  <si>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</si>
  <si>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</si>
  <si>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</si>
  <si>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</si>
  <si>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</si>
  <si>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</si>
  <si>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</si>
  <si>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</si>
  <si>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</si>
  <si>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</si>
  <si>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</si>
  <si>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</si>
  <si>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</si>
  <si>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</si>
  <si>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</si>
  <si>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</si>
  <si>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</si>
  <si>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</si>
  <si>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</si>
  <si>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</si>
  <si>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</si>
  <si>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</si>
  <si>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</si>
  <si>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</si>
  <si>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</si>
  <si>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</si>
  <si>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</si>
  <si>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</si>
  <si>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</si>
  <si>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</si>
  <si>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</si>
  <si>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</si>
  <si>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</si>
  <si>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</si>
  <si>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</si>
  <si>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</si>
  <si>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</si>
  <si>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</si>
  <si>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</si>
  <si>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</si>
  <si>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</si>
  <si>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</si>
  <si>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</si>
  <si>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</si>
  <si>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</si>
  <si>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</si>
  <si>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</si>
  <si>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</si>
  <si>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</si>
  <si>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</si>
  <si>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</si>
  <si>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</si>
  <si>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</si>
  <si>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</si>
  <si>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</si>
  <si>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</si>
  <si>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</si>
  <si>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</si>
  <si>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</si>
  <si>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</si>
  <si>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</si>
  <si>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</si>
  <si>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</si>
  <si>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</si>
  <si>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</si>
  <si>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</si>
  <si>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</si>
  <si>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</si>
  <si>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</si>
  <si>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</si>
  <si>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</si>
  <si>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</si>
  <si>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</si>
  <si>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</si>
  <si>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</si>
  <si>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</si>
  <si>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</si>
  <si>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</si>
  <si>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</si>
  <si>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</si>
  <si>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</si>
  <si>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</si>
  <si>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</si>
  <si>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</si>
  <si>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</si>
  <si>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</si>
  <si>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</si>
  <si>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</si>
  <si>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</si>
  <si>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</si>
  <si>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</si>
  <si>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</si>
  <si>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</si>
  <si>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</si>
  <si>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</si>
  <si>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</si>
  <si>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</si>
  <si>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</si>
  <si>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</si>
  <si>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</si>
  <si>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</si>
  <si>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</si>
  <si>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</si>
  <si>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</si>
  <si>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</si>
  <si>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</si>
  <si>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</si>
  <si>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</si>
  <si>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</si>
  <si>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</si>
  <si>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</si>
  <si>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</si>
  <si>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</si>
  <si>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</si>
  <si>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</si>
  <si>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</si>
  <si>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</si>
  <si>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</si>
  <si>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</si>
  <si>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</si>
  <si>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</si>
  <si>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</si>
  <si>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</si>
  <si>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</si>
  <si>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</si>
  <si>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</si>
  <si>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</si>
  <si>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</si>
  <si>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</si>
  <si>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</si>
  <si>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</si>
  <si>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</si>
  <si>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</si>
  <si>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</si>
  <si>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</si>
  <si>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</si>
  <si>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</si>
  <si>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</si>
  <si>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</si>
  <si>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</si>
  <si>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</si>
  <si>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</si>
  <si>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</si>
  <si>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</si>
  <si>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</si>
  <si>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</si>
  <si>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</si>
  <si>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</si>
  <si>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</si>
  <si>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</si>
  <si>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</si>
  <si>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</si>
  <si>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</si>
  <si>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</si>
  <si>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</si>
  <si>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</si>
  <si>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</si>
  <si>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</si>
  <si>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</si>
  <si>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</si>
  <si>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</si>
  <si>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</si>
  <si>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</si>
  <si>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</si>
  <si>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</si>
  <si>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</si>
  <si>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</si>
  <si>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</si>
  <si>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</si>
  <si>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</si>
  <si>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</si>
  <si>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</si>
  <si>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</si>
  <si>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</si>
  <si>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</si>
  <si>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</si>
  <si>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</si>
  <si>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</si>
  <si>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</si>
  <si>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</si>
  <si>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</si>
  <si>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</si>
  <si>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</si>
  <si>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</si>
  <si>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</si>
  <si>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</si>
  <si>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</si>
  <si>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</si>
  <si>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</si>
  <si>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</si>
  <si>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</si>
  <si>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</si>
  <si>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</si>
  <si>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</si>
  <si>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</si>
  <si>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</si>
  <si>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</si>
  <si>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</si>
  <si>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</si>
  <si>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</si>
  <si>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</si>
  <si>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</si>
  <si>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</si>
  <si>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</si>
  <si>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</si>
  <si>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</si>
  <si>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</si>
  <si>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</si>
  <si>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</si>
  <si>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</si>
  <si>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</si>
  <si>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</si>
  <si>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</si>
  <si>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</si>
  <si>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</si>
  <si>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</si>
  <si>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</si>
  <si>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</si>
  <si>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</si>
  <si>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</si>
  <si>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</si>
  <si>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</si>
  <si>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</si>
  <si>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</si>
  <si>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</si>
  <si>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</si>
  <si>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</si>
  <si>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</si>
  <si>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</si>
  <si>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</si>
  <si>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</si>
  <si>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</si>
  <si>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</si>
  <si>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</si>
  <si>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</si>
  <si>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</si>
  <si>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</si>
  <si>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</si>
  <si>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</si>
  <si>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</si>
  <si>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</si>
  <si>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</si>
  <si>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</si>
  <si>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</si>
  <si>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</si>
  <si>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</si>
  <si>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</si>
  <si>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</si>
  <si>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</si>
  <si>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</si>
  <si>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</si>
  <si>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</si>
  <si>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</si>
  <si>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</si>
  <si>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</si>
  <si>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</si>
  <si>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</si>
  <si>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</si>
  <si>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</si>
  <si>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</si>
  <si>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</si>
  <si>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</si>
  <si>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</si>
  <si>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</si>
  <si>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</si>
  <si>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</si>
  <si>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</si>
  <si>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</si>
  <si>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</si>
  <si>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</si>
  <si>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</si>
  <si>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</si>
  <si>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</si>
  <si>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</si>
  <si>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</si>
  <si>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</si>
  <si>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</si>
  <si>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</si>
  <si>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</si>
  <si>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</si>
  <si>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</si>
  <si>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</si>
  <si>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</si>
  <si>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</si>
  <si>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</si>
  <si>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</si>
  <si>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</si>
  <si>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</si>
  <si>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</si>
  <si>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</si>
  <si>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</si>
  <si>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</si>
  <si>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</si>
  <si>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</si>
  <si>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</si>
  <si>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</si>
  <si>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</si>
  <si>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</si>
  <si>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</si>
  <si>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</si>
  <si>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</si>
  <si>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</si>
  <si>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</si>
  <si>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</si>
  <si>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</si>
  <si>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</si>
  <si>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</si>
  <si>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</si>
  <si>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</si>
  <si>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</si>
  <si>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</si>
  <si>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</si>
  <si>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</si>
  <si>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</si>
  <si>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</si>
  <si>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</si>
  <si>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</si>
  <si>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</si>
  <si>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</si>
  <si>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</si>
  <si>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</si>
  <si>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</si>
  <si>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</si>
  <si>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</si>
  <si>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</si>
  <si>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</si>
  <si>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</si>
  <si>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</si>
  <si>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</si>
  <si>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</si>
  <si>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</si>
  <si>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</si>
  <si>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</si>
  <si>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</si>
  <si>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</si>
  <si>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</si>
  <si>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</si>
  <si>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</si>
  <si>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</si>
  <si>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</si>
  <si>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</si>
  <si>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</si>
  <si>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</si>
  <si>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</si>
  <si>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</si>
  <si>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</si>
  <si>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</si>
  <si>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</si>
  <si>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</si>
  <si>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</si>
  <si>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</si>
  <si>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</si>
  <si>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</si>
  <si>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</si>
  <si>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</si>
  <si>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</si>
  <si>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</si>
  <si>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</si>
  <si>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</si>
  <si>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</si>
  <si>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</si>
  <si>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</si>
  <si>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</si>
  <si>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</si>
  <si>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</si>
  <si>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</si>
  <si>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</si>
  <si>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</si>
  <si>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</si>
  <si>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</si>
  <si>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</si>
  <si>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</si>
  <si>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</si>
  <si>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</si>
  <si>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</si>
  <si>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</si>
  <si>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</si>
  <si>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</si>
  <si>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</si>
  <si>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</si>
  <si>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</si>
  <si>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</si>
  <si>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</si>
  <si>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</si>
  <si>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</si>
  <si>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</si>
  <si>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</si>
  <si>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</si>
  <si>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</si>
  <si>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</si>
  <si>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</si>
  <si>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</si>
  <si>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</si>
  <si>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</si>
  <si>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</si>
  <si>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</si>
  <si>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</si>
  <si>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</si>
  <si>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</si>
  <si>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</si>
  <si>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</si>
  <si>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</si>
  <si>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</si>
  <si>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</si>
  <si>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</si>
  <si>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</si>
  <si>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</si>
  <si>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</si>
  <si>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</si>
  <si>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</si>
  <si>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</si>
  <si>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</si>
  <si>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</si>
  <si>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</si>
  <si>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</si>
  <si>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</si>
  <si>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</si>
  <si>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</si>
  <si>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</si>
  <si>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</si>
  <si>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</si>
  <si>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</si>
  <si>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</si>
  <si>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</si>
  <si>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</si>
  <si>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</si>
  <si>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</si>
  <si>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</si>
  <si>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</si>
  <si>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</si>
  <si>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</si>
  <si>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</si>
  <si>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</si>
  <si>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</si>
  <si>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</si>
  <si>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</si>
  <si>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</si>
  <si>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</si>
  <si>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</si>
  <si>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</si>
  <si>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</si>
  <si>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</si>
  <si>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</si>
  <si>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</si>
  <si>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</si>
  <si>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</si>
  <si>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</si>
  <si>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</si>
  <si>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</si>
  <si>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</si>
  <si>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</si>
  <si>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</si>
  <si>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</si>
  <si>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</si>
  <si>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</si>
  <si>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</si>
  <si>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</si>
  <si>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</si>
  <si>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</si>
  <si>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</si>
  <si>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</si>
  <si>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</si>
  <si>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</si>
  <si>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</si>
  <si>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</si>
  <si>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</si>
  <si>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</si>
  <si>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</si>
  <si>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</si>
  <si>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</si>
  <si>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</si>
  <si>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</si>
  <si>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</si>
  <si>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</si>
  <si>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</si>
  <si>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</si>
  <si>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</si>
  <si>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</si>
  <si>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</si>
  <si>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</si>
  <si>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</si>
  <si>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</si>
  <si>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</si>
  <si>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</si>
  <si>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</si>
  <si>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</si>
  <si>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</si>
  <si>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</si>
  <si>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</si>
  <si>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</si>
  <si>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</si>
  <si>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</si>
  <si>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</si>
  <si>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</si>
  <si>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</si>
  <si>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</si>
  <si>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</si>
  <si>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</si>
  <si>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</si>
  <si>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</si>
  <si>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</si>
  <si>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</si>
  <si>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</si>
  <si>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</si>
  <si>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</si>
  <si>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</si>
  <si>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</si>
  <si>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</si>
  <si>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</si>
  <si>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</si>
  <si>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</si>
  <si>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</si>
  <si>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</si>
  <si>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</si>
  <si>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</si>
  <si>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</si>
  <si>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</si>
  <si>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</si>
  <si>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</si>
  <si>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</si>
  <si>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</si>
  <si>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</si>
  <si>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</si>
  <si>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</si>
  <si>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</si>
  <si>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</si>
  <si>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</si>
  <si>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</si>
  <si>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</si>
  <si>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</si>
  <si>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</si>
  <si>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</si>
  <si>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</si>
  <si>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</si>
  <si>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</si>
  <si>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</si>
  <si>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</si>
  <si>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</si>
  <si>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</si>
  <si>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</si>
  <si>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</si>
  <si>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</si>
  <si>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</si>
  <si>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</si>
  <si>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</si>
  <si>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</si>
  <si>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</si>
  <si>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</si>
  <si>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</si>
  <si>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</si>
  <si>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</si>
  <si>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</si>
  <si>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</si>
  <si>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</si>
  <si>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</si>
  <si>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</si>
  <si>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</si>
  <si>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</si>
  <si>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</si>
  <si>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</si>
  <si>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</si>
  <si>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</si>
  <si>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</si>
  <si>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</si>
  <si>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</si>
  <si>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</si>
  <si>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</si>
  <si>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</si>
  <si>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</si>
  <si>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</si>
  <si>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</si>
  <si>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</si>
  <si>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</si>
  <si>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</si>
  <si>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</si>
  <si>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</si>
  <si>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</si>
  <si>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</si>
  <si>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</si>
  <si>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</si>
  <si>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</si>
  <si>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</si>
  <si>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</si>
  <si>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</si>
  <si>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</si>
  <si>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</si>
  <si>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</si>
  <si>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</si>
  <si>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</si>
  <si>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</si>
  <si>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</si>
  <si>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</si>
  <si>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</si>
  <si>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</si>
  <si>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</si>
  <si>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</si>
  <si>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</si>
  <si>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</si>
  <si>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</si>
  <si>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</si>
  <si>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</si>
  <si>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</si>
  <si>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</si>
  <si>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</si>
  <si>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</si>
  <si>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</si>
  <si>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</si>
  <si>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</si>
  <si>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</si>
  <si>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</si>
  <si>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</si>
  <si>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</si>
  <si>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</si>
  <si>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</si>
  <si>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</si>
  <si>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</si>
  <si>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</si>
  <si>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</si>
  <si>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</si>
  <si>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</si>
  <si>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</si>
  <si>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</si>
  <si>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</si>
  <si>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</si>
  <si>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</si>
  <si>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</si>
  <si>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</si>
  <si>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</si>
  <si>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</si>
  <si>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</si>
  <si>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</si>
  <si>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</si>
  <si>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</si>
  <si>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</si>
  <si>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</si>
  <si>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</si>
  <si>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</si>
  <si>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</si>
  <si>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</si>
  <si>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</si>
  <si>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</si>
  <si>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</si>
  <si>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</si>
  <si>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</si>
  <si>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</si>
  <si>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</si>
  <si>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</si>
  <si>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</si>
  <si>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</si>
  <si>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</si>
  <si>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</si>
  <si>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</si>
  <si>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</si>
  <si>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</si>
  <si>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</si>
  <si>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</si>
  <si>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</si>
  <si>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</si>
  <si>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</si>
  <si>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</si>
  <si>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</si>
  <si>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</si>
  <si>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</si>
  <si>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</si>
  <si>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</si>
  <si>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</si>
  <si>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</si>
  <si>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</si>
  <si>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</si>
  <si>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</si>
  <si>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</si>
  <si>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</si>
  <si>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</si>
  <si>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</si>
  <si>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</si>
  <si>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</si>
  <si>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</si>
  <si>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</si>
  <si>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</si>
  <si>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</si>
  <si>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</si>
  <si>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</si>
  <si>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</si>
  <si>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</si>
  <si>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</si>
  <si>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</si>
  <si>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</si>
  <si>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</si>
  <si>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</si>
  <si>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</si>
  <si>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</si>
  <si>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</si>
  <si>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</si>
  <si>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</si>
  <si>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</si>
  <si>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</si>
  <si>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</si>
  <si>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</si>
  <si>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</si>
  <si>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</si>
  <si>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</si>
  <si>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</si>
  <si>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</si>
  <si>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</si>
  <si>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</si>
  <si>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</si>
  <si>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</si>
  <si>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</si>
  <si>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</si>
  <si>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</si>
  <si>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</si>
  <si>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</si>
  <si>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</si>
  <si>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</si>
  <si>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</si>
  <si>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</si>
  <si>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</si>
  <si>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</si>
  <si>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</si>
  <si>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</si>
  <si>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</si>
  <si>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</si>
  <si>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</si>
  <si>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</si>
  <si>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</si>
  <si>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</si>
  <si>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</si>
  <si>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</si>
  <si>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</si>
  <si>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</si>
  <si>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</si>
  <si>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</si>
  <si>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</si>
  <si>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</si>
  <si>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</si>
  <si>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</si>
  <si>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</si>
  <si>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</si>
  <si>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</si>
  <si>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</si>
  <si>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</si>
  <si>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</si>
  <si>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</si>
  <si>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</si>
  <si>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</si>
  <si>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</si>
  <si>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</si>
  <si>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</si>
  <si>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</si>
  <si>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</si>
  <si>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</si>
  <si>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</si>
  <si>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</si>
  <si>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</si>
  <si>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</si>
  <si>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</si>
  <si>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</si>
  <si>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</si>
  <si>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</si>
  <si>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</si>
  <si>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</si>
  <si>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</si>
  <si>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</si>
  <si>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</si>
  <si>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</si>
  <si>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</si>
  <si>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</si>
  <si>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</si>
  <si>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</si>
  <si>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</si>
  <si>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</si>
  <si>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</si>
  <si>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</si>
  <si>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</si>
  <si>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</si>
  <si>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</si>
  <si>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</si>
  <si>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</si>
  <si>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</si>
  <si>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</si>
  <si>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</si>
  <si>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</si>
  <si>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</si>
  <si>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</si>
  <si>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</si>
  <si>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</si>
  <si>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</si>
  <si>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</si>
  <si>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</si>
  <si>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</si>
  <si>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</si>
  <si>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</si>
  <si>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</si>
  <si>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</si>
  <si>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</si>
  <si>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</si>
  <si>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</si>
  <si>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</si>
  <si>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</si>
  <si>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</si>
  <si>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</si>
  <si>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</si>
  <si>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</si>
  <si>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</si>
  <si>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</si>
  <si>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</si>
  <si>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</si>
  <si>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</si>
  <si>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</si>
  <si>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</si>
  <si>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</si>
  <si>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</si>
  <si>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</si>
  <si>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</si>
  <si>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</si>
  <si>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</si>
  <si>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</si>
  <si>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</si>
  <si>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</si>
  <si>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</si>
  <si>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</si>
  <si>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</si>
  <si>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</si>
  <si>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</si>
  <si>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</si>
  <si>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</si>
  <si>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</si>
  <si>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</si>
  <si>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</si>
  <si>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</si>
  <si>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</si>
  <si>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</si>
  <si>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</si>
  <si>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</si>
  <si>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</si>
  <si>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</si>
  <si>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</si>
  <si>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</si>
  <si>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</si>
  <si>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</si>
  <si>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</si>
  <si>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</si>
  <si>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</si>
  <si>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</si>
  <si>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</si>
  <si>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</si>
  <si>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</si>
  <si>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</si>
  <si>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</si>
  <si>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</si>
  <si>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</si>
  <si>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</si>
  <si>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</si>
  <si>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</si>
  <si>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</si>
  <si>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</si>
  <si>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</si>
  <si>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</si>
  <si>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</si>
  <si>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</si>
  <si>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</si>
  <si>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</si>
  <si>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</si>
  <si>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</si>
  <si>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</si>
  <si>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</si>
  <si>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</si>
  <si>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</si>
  <si>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</si>
  <si>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</si>
  <si>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</si>
  <si>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</si>
  <si>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</si>
  <si>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</si>
  <si>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</si>
  <si>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</si>
  <si>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</si>
  <si>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</si>
  <si>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</si>
  <si>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</si>
  <si>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</si>
  <si>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</si>
  <si>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</si>
  <si>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</si>
  <si>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</si>
  <si>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</si>
  <si>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</si>
  <si>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</si>
  <si>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</si>
  <si>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</si>
  <si>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</si>
  <si>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</si>
  <si>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</si>
  <si>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</si>
  <si>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</si>
  <si>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</si>
  <si>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</si>
  <si>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</si>
  <si>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</si>
  <si>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</si>
  <si>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</si>
  <si>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</si>
  <si>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</si>
  <si>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</si>
  <si>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</si>
  <si>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</si>
  <si>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</si>
  <si>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</si>
  <si>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</si>
  <si>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</si>
  <si>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</si>
  <si>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</si>
  <si>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</si>
  <si>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</si>
  <si>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</si>
  <si>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</si>
  <si>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</si>
  <si>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</si>
  <si>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</si>
  <si>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</si>
  <si>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</si>
  <si>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</si>
  <si>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</si>
  <si>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</si>
  <si>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</si>
  <si>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</si>
  <si>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</si>
  <si>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</si>
  <si>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</si>
  <si>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</si>
  <si>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</si>
  <si>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</si>
  <si>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</si>
  <si>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</si>
  <si>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</si>
  <si>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</si>
  <si>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</si>
  <si>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</si>
  <si>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</si>
  <si>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</si>
  <si>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</si>
  <si>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</si>
  <si>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</si>
  <si>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</si>
  <si>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</si>
  <si>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</si>
  <si>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</si>
  <si>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</si>
  <si>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</si>
  <si>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</si>
  <si>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</si>
  <si>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</si>
  <si>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</si>
  <si>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</si>
  <si>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</si>
  <si>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</si>
  <si>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</si>
  <si>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</si>
  <si>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</si>
  <si>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</si>
  <si>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</si>
  <si>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</si>
  <si>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</si>
  <si>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</si>
  <si>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</si>
  <si>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</si>
  <si>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</si>
  <si>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</si>
  <si>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</si>
  <si>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</si>
  <si>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</si>
  <si>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</si>
  <si>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</si>
  <si>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</si>
  <si>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</si>
  <si>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</si>
  <si>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</si>
  <si>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</si>
  <si>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</si>
  <si>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</si>
  <si>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</si>
  <si>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</si>
  <si>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</si>
  <si>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</si>
  <si>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</si>
  <si>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</si>
  <si>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</si>
  <si>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</si>
  <si>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</si>
  <si>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</si>
  <si>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</si>
  <si>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</si>
  <si>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</si>
  <si>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</si>
  <si>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</si>
  <si>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</si>
  <si>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</si>
  <si>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</si>
  <si>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</si>
  <si>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</si>
  <si>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</si>
  <si>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</si>
  <si>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</si>
  <si>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</si>
  <si>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</si>
  <si>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</si>
  <si>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</si>
  <si>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</si>
  <si>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</si>
  <si>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</si>
  <si>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</si>
  <si>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</si>
  <si>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</si>
  <si>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</si>
  <si>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</si>
  <si>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</si>
  <si>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</si>
  <si>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</si>
  <si>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</si>
  <si>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</si>
  <si>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</si>
  <si>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</si>
  <si>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</si>
  <si>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</si>
  <si>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</si>
  <si>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</si>
  <si>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</si>
  <si>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</si>
  <si>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</si>
  <si>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</si>
  <si>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</si>
  <si>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</si>
  <si>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</si>
  <si>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</si>
  <si>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</si>
  <si>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</si>
  <si>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</si>
  <si>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</si>
  <si>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</si>
  <si>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</si>
  <si>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</si>
  <si>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</si>
  <si>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</si>
  <si>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</si>
  <si>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</si>
  <si>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</si>
  <si>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</si>
  <si>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</si>
  <si>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</si>
  <si>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</si>
  <si>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</si>
  <si>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</si>
  <si>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</si>
  <si>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</si>
  <si>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</si>
  <si>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</si>
  <si>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</si>
  <si>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</si>
  <si>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</si>
  <si>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</si>
  <si>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</si>
  <si>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</si>
  <si>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</si>
  <si>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</si>
  <si>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</si>
  <si>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</si>
  <si>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</si>
  <si>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</si>
  <si>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</si>
  <si>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</si>
  <si>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</si>
  <si>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</si>
  <si>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</si>
  <si>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</si>
  <si>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</si>
  <si>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</si>
  <si>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</si>
  <si>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</si>
  <si>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</si>
  <si>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</si>
  <si>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</si>
  <si>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</si>
  <si>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</si>
  <si>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</si>
  <si>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</si>
  <si>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</si>
  <si>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</si>
  <si>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</si>
  <si>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</si>
  <si>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</si>
  <si>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</si>
  <si>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</si>
  <si>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</si>
  <si>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</si>
  <si>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</si>
  <si>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</si>
  <si>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</si>
  <si>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</si>
  <si>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</si>
  <si>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</si>
  <si>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</si>
  <si>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</si>
  <si>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</si>
  <si>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</si>
  <si>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</si>
  <si>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</si>
  <si>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</si>
  <si>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</si>
  <si>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</si>
  <si>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</si>
  <si>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</si>
  <si>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</si>
  <si>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</si>
  <si>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</si>
  <si>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</si>
  <si>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</si>
  <si>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</si>
  <si>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</si>
  <si>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</si>
  <si>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</si>
  <si>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</si>
  <si>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</si>
  <si>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</si>
  <si>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</si>
  <si>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</si>
  <si>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</si>
  <si>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</si>
  <si>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</si>
  <si>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</si>
  <si>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</si>
  <si>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</si>
  <si>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</si>
  <si>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</si>
  <si>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</si>
  <si>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</si>
  <si>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</si>
  <si>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</si>
  <si>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</si>
  <si>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</si>
  <si>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</si>
  <si>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</si>
  <si>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</si>
  <si>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</si>
  <si>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</si>
  <si>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</si>
  <si>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</si>
  <si>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</si>
  <si>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</si>
  <si>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</si>
  <si>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</si>
  <si>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</si>
  <si>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</si>
  <si>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</si>
  <si>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</si>
  <si>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</si>
  <si>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</si>
  <si>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</si>
  <si>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</si>
  <si>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</si>
  <si>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</si>
  <si>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</si>
  <si>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</si>
  <si>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</si>
  <si>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</si>
  <si>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</si>
  <si>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</si>
  <si>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</si>
  <si>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</si>
  <si>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</si>
  <si>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</si>
  <si>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</si>
  <si>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</si>
  <si>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</si>
  <si>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</si>
  <si>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</si>
  <si>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</si>
  <si>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</si>
  <si>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</si>
  <si>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</si>
  <si>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</si>
  <si>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</si>
  <si>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</si>
  <si>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</si>
  <si>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</si>
  <si>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</si>
  <si>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</si>
  <si>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</si>
  <si>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</si>
  <si>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</si>
  <si>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</si>
  <si>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</si>
  <si>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</si>
  <si>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</si>
  <si>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</si>
  <si>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</si>
  <si>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</si>
  <si>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</si>
  <si>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</si>
  <si>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</si>
  <si>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</si>
  <si>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</si>
  <si>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</si>
  <si>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</si>
  <si>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</si>
  <si>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</si>
  <si>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</si>
  <si>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</si>
  <si>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</si>
  <si>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</si>
  <si>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</si>
  <si>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</si>
  <si>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</si>
  <si>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</si>
  <si>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</si>
  <si>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</si>
  <si>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</si>
  <si>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</si>
  <si>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</si>
  <si>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</si>
  <si>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</si>
  <si>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</si>
  <si>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</si>
  <si>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</si>
  <si>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</si>
  <si>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</si>
  <si>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</si>
  <si>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</si>
  <si>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</si>
  <si>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</si>
  <si>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</si>
  <si>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</si>
  <si>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</si>
  <si>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</si>
  <si>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</si>
  <si>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</si>
  <si>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</si>
  <si>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</si>
  <si>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</si>
  <si>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</si>
  <si>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</si>
  <si>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</si>
  <si>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</si>
  <si>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</si>
  <si>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</si>
  <si>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</si>
  <si>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</si>
  <si>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</si>
  <si>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</si>
  <si>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</si>
  <si>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</si>
  <si>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</si>
  <si>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</si>
  <si>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</si>
  <si>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</si>
  <si>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</si>
  <si>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</si>
  <si>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</si>
  <si>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</si>
  <si>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</si>
  <si>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</si>
  <si>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</si>
  <si>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</si>
  <si>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</si>
  <si>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</si>
  <si>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</si>
  <si>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</si>
  <si>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</si>
  <si>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</si>
  <si>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</si>
  <si>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</si>
  <si>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</si>
  <si>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</si>
  <si>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</si>
  <si>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</si>
  <si>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</si>
  <si>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</si>
  <si>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</si>
  <si>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</si>
  <si>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</si>
  <si>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</si>
  <si>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</si>
  <si>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</si>
  <si>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</si>
  <si>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</si>
  <si>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</si>
  <si>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</si>
  <si>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</si>
  <si>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</si>
  <si>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</si>
  <si>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</si>
  <si>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</si>
  <si>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</si>
  <si>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</si>
  <si>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</si>
  <si>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</si>
  <si>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</si>
  <si>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</si>
  <si>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</si>
  <si>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</si>
  <si>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</si>
  <si>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</si>
  <si>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</si>
  <si>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</si>
  <si>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</si>
  <si>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</si>
  <si>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</si>
  <si>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</si>
  <si>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</si>
  <si>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</si>
  <si>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</si>
  <si>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</si>
  <si>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</si>
  <si>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</si>
  <si>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</si>
  <si>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</si>
  <si>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</si>
  <si>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</si>
  <si>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</si>
  <si>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</si>
  <si>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</si>
  <si>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</si>
  <si>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</si>
  <si>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</si>
  <si>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</si>
  <si>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</si>
  <si>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</si>
  <si>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</si>
  <si>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</si>
  <si>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</si>
  <si>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</si>
  <si>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</si>
  <si>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</si>
  <si>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</si>
  <si>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</si>
  <si>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</si>
  <si>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</si>
  <si>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</si>
  <si>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</si>
  <si>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</si>
  <si>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</si>
  <si>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</si>
  <si>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</si>
  <si>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</si>
  <si>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</si>
  <si>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</si>
  <si>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</si>
  <si>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</si>
  <si>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</si>
  <si>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</si>
  <si>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</si>
  <si>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</si>
  <si>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</si>
  <si>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</si>
  <si>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</si>
  <si>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</si>
  <si>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</si>
  <si>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</si>
  <si>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</si>
  <si>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</si>
  <si>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</si>
  <si>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</si>
  <si>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</si>
  <si>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</si>
  <si>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</si>
  <si>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</si>
  <si>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</si>
  <si>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</si>
  <si>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</si>
  <si>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</si>
  <si>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</si>
  <si>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</si>
  <si>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</si>
  <si>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</si>
  <si>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</si>
  <si>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</si>
  <si>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</si>
  <si>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</si>
  <si>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</si>
  <si>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</si>
  <si>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</si>
  <si>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</si>
  <si>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</si>
  <si>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</si>
  <si>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</si>
  <si>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</si>
  <si>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</si>
  <si>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</si>
  <si>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</si>
  <si>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</si>
  <si>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</si>
  <si>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</si>
  <si>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</si>
  <si>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</si>
  <si>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</si>
  <si>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</si>
  <si>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</si>
  <si>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</si>
  <si>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</si>
  <si>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</si>
  <si>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</si>
  <si>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</si>
  <si>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</si>
  <si>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</si>
  <si>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</si>
  <si>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</si>
  <si>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</si>
  <si>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</si>
  <si>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</si>
  <si>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</si>
  <si>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</si>
  <si>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</si>
  <si>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</si>
  <si>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</si>
  <si>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</si>
  <si>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</si>
  <si>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</si>
  <si>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</si>
  <si>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</si>
  <si>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</si>
  <si>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</si>
  <si>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</si>
  <si>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</si>
  <si>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</si>
  <si>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</si>
  <si>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</si>
  <si>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</si>
  <si>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</si>
  <si>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</si>
  <si>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</si>
  <si>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</si>
  <si>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</si>
  <si>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</si>
  <si>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</si>
  <si>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</si>
  <si>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</si>
  <si>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</si>
  <si>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</si>
  <si>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</si>
  <si>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</si>
  <si>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</si>
  <si>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</si>
  <si>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</si>
  <si>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</si>
  <si>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</si>
  <si>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</si>
  <si>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</si>
  <si>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</si>
  <si>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</si>
  <si>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</si>
  <si>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</si>
  <si>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</si>
  <si>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</si>
  <si>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</si>
  <si>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</si>
  <si>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</si>
  <si>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</si>
  <si>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</si>
  <si>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</si>
  <si>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</si>
  <si>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</si>
  <si>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</si>
  <si>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</si>
  <si>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</si>
  <si>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</si>
  <si>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</si>
  <si>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</si>
  <si>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</si>
  <si>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</si>
  <si>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</si>
  <si>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</si>
  <si>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</si>
  <si>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</si>
  <si>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</si>
  <si>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</si>
  <si>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</si>
  <si>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</si>
  <si>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</si>
  <si>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</si>
  <si>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</si>
  <si>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</si>
  <si>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</si>
  <si>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</si>
  <si>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</si>
  <si>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</si>
  <si>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</si>
  <si>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</si>
  <si>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</si>
  <si>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</si>
  <si>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</si>
  <si>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</si>
  <si>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</si>
  <si>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</si>
  <si>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</si>
  <si>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</si>
  <si>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</si>
  <si>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</si>
  <si>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</si>
  <si>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</si>
  <si>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</si>
  <si>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</si>
  <si>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</si>
  <si>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</si>
  <si>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</si>
  <si>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</si>
  <si>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</si>
  <si>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</si>
  <si>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</si>
  <si>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</si>
  <si>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</si>
  <si>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</si>
  <si>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</si>
  <si>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</si>
  <si>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</si>
  <si>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</si>
  <si>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</si>
  <si>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</si>
  <si>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</si>
  <si>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</si>
  <si>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</si>
  <si>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</si>
  <si>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</si>
  <si>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</si>
  <si>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</si>
  <si>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</si>
  <si>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</si>
  <si>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</si>
  <si>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</si>
  <si>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</si>
  <si>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</si>
  <si>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</si>
  <si>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</si>
  <si>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</si>
  <si>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</si>
  <si>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</si>
  <si>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</si>
  <si>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</si>
  <si>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</si>
  <si>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</si>
  <si>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</si>
  <si>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</si>
  <si>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</si>
  <si>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</si>
  <si>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</si>
  <si>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</si>
  <si>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</si>
  <si>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</si>
  <si>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</si>
  <si>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</si>
  <si>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</si>
  <si>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</si>
  <si>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</si>
  <si>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</si>
  <si>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</si>
  <si>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</si>
  <si>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</si>
  <si>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</si>
  <si>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</si>
  <si>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</si>
  <si>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</si>
  <si>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</si>
  <si>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</si>
  <si>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</si>
  <si>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</si>
  <si>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</si>
  <si>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</si>
  <si>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</si>
  <si>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</si>
  <si>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</si>
  <si>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</si>
  <si>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</si>
  <si>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</si>
  <si>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</si>
  <si>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</si>
  <si>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</si>
  <si>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</si>
  <si>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</si>
  <si>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</si>
  <si>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</si>
  <si>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</si>
  <si>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</si>
  <si>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</si>
  <si>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</si>
  <si>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</si>
  <si>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</si>
  <si>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</si>
  <si>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</si>
  <si>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</si>
  <si>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</si>
  <si>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</si>
  <si>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</si>
  <si>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</si>
  <si>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</si>
  <si>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</si>
  <si>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</si>
  <si>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</si>
  <si>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</si>
  <si>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</si>
  <si>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</si>
  <si>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</si>
  <si>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</si>
  <si>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</si>
  <si>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</si>
  <si>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</si>
  <si>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</si>
  <si>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</si>
  <si>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</si>
  <si>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</si>
  <si>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</si>
  <si>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</si>
  <si>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</si>
  <si>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</si>
  <si>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</si>
  <si>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</si>
  <si>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</si>
  <si>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</si>
  <si>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</si>
  <si>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</si>
  <si>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</si>
  <si>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</si>
  <si>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</si>
  <si>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</si>
  <si>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</si>
  <si>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</si>
  <si>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</si>
  <si>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</si>
  <si>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</si>
  <si>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</si>
  <si>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</si>
  <si>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</si>
  <si>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</si>
  <si>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</si>
  <si>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</si>
  <si>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</si>
  <si>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</si>
  <si>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</si>
  <si>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</si>
  <si>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</si>
  <si>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</si>
  <si>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</si>
  <si>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</si>
  <si>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</si>
  <si>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</si>
  <si>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</si>
  <si>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</si>
  <si>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</si>
  <si>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</si>
  <si>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</si>
  <si>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</si>
  <si>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</si>
  <si>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</si>
  <si>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</si>
  <si>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</si>
  <si>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</si>
  <si>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</si>
  <si>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</si>
  <si>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</si>
  <si>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</si>
  <si>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</si>
  <si>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</si>
  <si>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</si>
  <si>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</si>
  <si>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</si>
  <si>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</si>
  <si>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</si>
  <si>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</si>
  <si>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</si>
  <si>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</si>
  <si>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</si>
  <si>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</si>
  <si>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</si>
  <si>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</si>
  <si>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</si>
  <si>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</si>
  <si>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</si>
  <si>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</si>
  <si>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</si>
  <si>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</si>
  <si>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</si>
  <si>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</si>
  <si>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</si>
  <si>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</si>
  <si>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</si>
  <si>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</si>
  <si>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</si>
  <si>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</si>
  <si>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</si>
  <si>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</si>
  <si>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</si>
  <si>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</si>
  <si>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</si>
  <si>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</si>
  <si>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</si>
  <si>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</si>
  <si>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</si>
  <si>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</si>
  <si>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</si>
  <si>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</si>
  <si>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</si>
  <si>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</si>
  <si>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</si>
  <si>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</si>
  <si>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</si>
  <si>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</si>
  <si>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</si>
  <si>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</si>
  <si>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</si>
  <si>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</si>
  <si>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</si>
  <si>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</si>
  <si>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</si>
  <si>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</si>
  <si>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</si>
  <si>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</si>
  <si>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</si>
  <si>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</si>
  <si>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</si>
  <si>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</si>
  <si>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</si>
  <si>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</si>
  <si>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</si>
  <si>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</si>
  <si>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</si>
  <si>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</si>
  <si>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</si>
  <si>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</si>
  <si>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</si>
  <si>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</si>
  <si>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</si>
  <si>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</si>
  <si>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</si>
  <si>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</si>
  <si>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</si>
  <si>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</si>
  <si>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</si>
  <si>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</si>
  <si>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</si>
  <si>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</si>
  <si>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</si>
  <si>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</si>
  <si>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</si>
  <si>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</si>
  <si>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</si>
  <si>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</si>
  <si>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</si>
  <si>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</si>
  <si>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</si>
  <si>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</si>
  <si>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</si>
  <si>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</si>
  <si>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</si>
  <si>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</si>
  <si>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</si>
  <si>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</si>
  <si>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</si>
  <si>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</si>
  <si>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</si>
  <si>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</si>
  <si>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</si>
  <si>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</si>
  <si>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</si>
  <si>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</si>
  <si>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</si>
  <si>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</si>
  <si>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</si>
  <si>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</si>
  <si>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</si>
  <si>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</si>
  <si>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</si>
  <si>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</si>
  <si>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</si>
  <si>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</si>
  <si>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</si>
  <si>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</si>
  <si>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</si>
  <si>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</si>
  <si>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</si>
  <si>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</si>
  <si>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</si>
  <si>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</si>
  <si>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</si>
  <si>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</si>
  <si>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</si>
  <si>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</si>
  <si>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</si>
  <si>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</si>
  <si>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</si>
  <si>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</si>
  <si>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</si>
  <si>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</si>
  <si>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</si>
  <si>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</si>
  <si>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</si>
  <si>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</si>
  <si>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</si>
  <si>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</si>
  <si>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</si>
  <si>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</si>
  <si>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</si>
  <si>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</si>
  <si>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</si>
  <si>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</si>
  <si>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</si>
  <si>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</si>
  <si>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</si>
  <si>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</si>
  <si>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</si>
  <si>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</si>
  <si>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</si>
  <si>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</si>
  <si>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</si>
  <si>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</si>
  <si>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</si>
  <si>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</si>
  <si>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</si>
  <si>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</si>
  <si>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</si>
  <si>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</si>
  <si>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</si>
  <si>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</si>
  <si>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</si>
  <si>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</si>
  <si>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</si>
  <si>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</si>
  <si>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</si>
  <si>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</si>
  <si>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</si>
  <si>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</si>
  <si>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</si>
  <si>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</si>
  <si>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</si>
  <si>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</si>
  <si>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</si>
  <si>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</si>
  <si>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</si>
  <si>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</si>
  <si>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</si>
  <si>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</si>
  <si>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</si>
  <si>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</si>
  <si>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</si>
  <si>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</si>
  <si>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</si>
  <si>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</si>
  <si>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</si>
  <si>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</si>
  <si>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</si>
  <si>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</si>
  <si>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</si>
  <si>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</si>
  <si>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</si>
  <si>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</si>
  <si>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</si>
  <si>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</si>
  <si>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</si>
  <si>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</si>
  <si>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</si>
  <si>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</si>
  <si>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</si>
  <si>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</si>
  <si>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</si>
  <si>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</si>
  <si>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</si>
  <si>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</si>
  <si>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</si>
  <si>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</si>
  <si>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</si>
  <si>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</si>
  <si>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</si>
  <si>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</si>
  <si>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</si>
  <si>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</si>
  <si>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</si>
  <si>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</si>
  <si>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</si>
  <si>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</si>
  <si>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</si>
  <si>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</si>
  <si>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</si>
  <si>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</si>
  <si>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</si>
  <si>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</si>
  <si>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</si>
  <si>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</si>
  <si>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</si>
  <si>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</si>
  <si>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</si>
  <si>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</si>
  <si>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</si>
  <si>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</si>
  <si>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</si>
  <si>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</si>
  <si>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</si>
  <si>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</si>
  <si>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</si>
  <si>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</si>
  <si>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</si>
  <si>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</si>
  <si>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</si>
  <si>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</si>
  <si>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</si>
  <si>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</si>
  <si>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</si>
  <si>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</si>
  <si>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</si>
  <si>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</si>
  <si>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</si>
  <si>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</si>
  <si>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</si>
  <si>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</si>
  <si>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</si>
  <si>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</si>
  <si>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</si>
  <si>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</si>
  <si>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</si>
  <si>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</si>
  <si>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</si>
  <si>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</si>
  <si>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</si>
  <si>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</si>
  <si>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</si>
  <si>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</si>
  <si>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</si>
  <si>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</si>
  <si>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</si>
  <si>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</si>
  <si>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</si>
  <si>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</si>
  <si>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</si>
  <si>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</si>
  <si>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</si>
  <si>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</si>
  <si>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</si>
  <si>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</si>
  <si>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</si>
  <si>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</si>
  <si>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</si>
  <si>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</si>
  <si>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</si>
  <si>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</si>
  <si>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</si>
  <si>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</si>
  <si>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</si>
  <si>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</si>
  <si>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</si>
  <si>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</si>
  <si>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</si>
  <si>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</si>
  <si>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</si>
  <si>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</si>
  <si>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</si>
  <si>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</si>
  <si>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</si>
  <si>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</si>
  <si>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</si>
  <si>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</si>
  <si>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</si>
  <si>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</si>
  <si>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</si>
  <si>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</si>
  <si>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</si>
  <si>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</si>
  <si>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</si>
  <si>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</si>
  <si>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</si>
  <si>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</si>
  <si>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</si>
  <si>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</si>
  <si>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</si>
  <si>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</si>
  <si>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</si>
  <si>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</si>
  <si>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</si>
  <si>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</si>
  <si>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</si>
  <si>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</si>
  <si>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</si>
  <si>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</si>
  <si>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</si>
  <si>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</si>
  <si>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</si>
  <si>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</si>
  <si>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</si>
  <si>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</si>
  <si>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</si>
  <si>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</si>
  <si>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</si>
  <si>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</si>
  <si>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</si>
  <si>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</si>
  <si>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</si>
  <si>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</si>
  <si>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</si>
  <si>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</si>
  <si>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</si>
  <si>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</si>
  <si>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</si>
  <si>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</si>
  <si>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</si>
  <si>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</si>
  <si>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</si>
  <si>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</si>
  <si>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</si>
  <si>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</si>
  <si>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</si>
  <si>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</si>
  <si>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</si>
  <si>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</si>
  <si>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</si>
  <si>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</si>
  <si>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</si>
  <si>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</si>
  <si>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</si>
  <si>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</si>
  <si>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</si>
  <si>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</si>
  <si>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</si>
  <si>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</si>
  <si>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</si>
  <si>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</si>
  <si>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</si>
  <si>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</si>
  <si>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</si>
  <si>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</si>
  <si>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</si>
  <si>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</si>
  <si>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</si>
  <si>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</si>
  <si>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</si>
  <si>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</si>
  <si>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</si>
  <si>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</si>
  <si>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</si>
  <si>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</si>
  <si>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</si>
  <si>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</si>
  <si>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</si>
  <si>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</si>
  <si>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</si>
  <si>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</si>
  <si>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</si>
  <si>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</si>
  <si>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</si>
  <si>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</si>
  <si>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</si>
  <si>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</si>
  <si>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</si>
  <si>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</si>
  <si>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</si>
  <si>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</si>
  <si>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</si>
  <si>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</si>
  <si>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</si>
  <si>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</si>
  <si>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</si>
  <si>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</si>
  <si>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</si>
  <si>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</si>
  <si>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</si>
  <si>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</si>
  <si>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</si>
  <si>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</si>
  <si>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</si>
  <si>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</si>
  <si>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</si>
  <si>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</si>
  <si>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</si>
  <si>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</si>
  <si>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</si>
  <si>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</si>
  <si>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</si>
  <si>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</si>
  <si>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</si>
  <si>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</si>
  <si>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</si>
  <si>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</si>
  <si>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</si>
  <si>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</si>
  <si>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</si>
  <si>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</si>
  <si>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</si>
  <si>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</si>
  <si>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</si>
  <si>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</si>
  <si>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</si>
  <si>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</si>
  <si>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</si>
  <si>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</si>
  <si>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</si>
  <si>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</si>
  <si>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</si>
  <si>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</si>
  <si>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</si>
  <si>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</si>
  <si>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</si>
  <si>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</si>
  <si>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</si>
  <si>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</si>
  <si>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</si>
  <si>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</si>
  <si>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</si>
  <si>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</si>
  <si>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</si>
  <si>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</si>
  <si>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</si>
  <si>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</si>
  <si>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</si>
  <si>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</si>
  <si>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</si>
  <si>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</si>
  <si>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</si>
  <si>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</si>
  <si>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</si>
  <si>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</si>
  <si>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</si>
  <si>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</si>
  <si>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</si>
  <si>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</si>
  <si>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</si>
  <si>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</si>
  <si>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</si>
  <si>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</si>
  <si>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</si>
  <si>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</si>
  <si>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</si>
  <si>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</si>
  <si>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</si>
  <si>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</si>
  <si>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</si>
  <si>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</si>
  <si>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</si>
  <si>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</si>
  <si>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</si>
  <si>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</si>
  <si>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</si>
  <si>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</si>
  <si>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</si>
  <si>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</si>
  <si>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</si>
  <si>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</si>
  <si>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</si>
  <si>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</si>
  <si>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</si>
  <si>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</si>
  <si>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</si>
  <si>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</si>
  <si>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</si>
  <si>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</si>
  <si>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</si>
  <si>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</si>
  <si>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</si>
  <si>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</si>
  <si>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</si>
  <si>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</si>
  <si>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</si>
  <si>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</si>
  <si>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</si>
  <si>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</si>
  <si>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</si>
  <si>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</si>
  <si>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</si>
  <si>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</si>
  <si>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</si>
  <si>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</si>
  <si>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</si>
  <si>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</si>
  <si>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</si>
  <si>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</si>
  <si>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</si>
  <si>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</si>
  <si>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</si>
  <si>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</si>
  <si>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</si>
  <si>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</si>
  <si>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</si>
  <si>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</si>
  <si>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</si>
  <si>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</si>
  <si>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</si>
  <si>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</si>
  <si>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</si>
  <si>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</si>
  <si>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</si>
  <si>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</si>
  <si>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</si>
  <si>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</si>
  <si>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</si>
  <si>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</si>
  <si>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</si>
  <si>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</si>
  <si>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</si>
  <si>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</si>
  <si>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</si>
  <si>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</si>
  <si>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</si>
  <si>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</si>
  <si>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</si>
  <si>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</si>
  <si>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</si>
  <si>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</si>
  <si>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</si>
  <si>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</si>
  <si>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</si>
  <si>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</si>
  <si>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</si>
  <si>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</si>
  <si>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</si>
  <si>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</si>
  <si>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</si>
  <si>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</si>
  <si>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</si>
  <si>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</si>
  <si>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</si>
  <si>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</si>
  <si>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</si>
  <si>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</si>
  <si>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</si>
  <si>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</si>
  <si>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</si>
  <si>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</si>
  <si>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</si>
  <si>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</si>
  <si>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</si>
  <si>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</si>
  <si>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</si>
  <si>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</si>
  <si>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</si>
  <si>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</si>
  <si>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</si>
  <si>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</si>
  <si>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</si>
  <si>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</si>
  <si>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</si>
  <si>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</si>
  <si>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</si>
  <si>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</si>
  <si>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</si>
  <si>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</si>
  <si>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</si>
  <si>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</si>
  <si>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</si>
  <si>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</si>
  <si>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</si>
  <si>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</si>
  <si>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</si>
  <si>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</si>
  <si>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</si>
  <si>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</si>
  <si>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</si>
  <si>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</si>
  <si>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</si>
  <si>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</si>
  <si>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</si>
  <si>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</si>
  <si>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</si>
  <si>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</si>
  <si>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</si>
  <si>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</si>
  <si>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</si>
  <si>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</si>
  <si>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</si>
  <si>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</si>
  <si>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</si>
  <si>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</si>
  <si>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</si>
  <si>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</si>
  <si>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</si>
  <si>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</si>
  <si>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</si>
  <si>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</si>
  <si>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</si>
  <si>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</si>
  <si>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</si>
  <si>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</si>
  <si>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</si>
  <si>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</si>
  <si>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</si>
  <si>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</si>
  <si>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</si>
  <si>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</si>
  <si>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</si>
  <si>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</si>
  <si>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</si>
  <si>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</si>
  <si>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</si>
  <si>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</si>
  <si>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</si>
  <si>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</si>
  <si>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</si>
  <si>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</si>
  <si>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</si>
  <si>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</si>
  <si>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</si>
  <si>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</si>
  <si>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</si>
  <si>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</si>
  <si>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</si>
  <si>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</si>
  <si>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</si>
  <si>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</si>
  <si>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</si>
  <si>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</si>
  <si>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</si>
  <si>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</si>
  <si>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</si>
  <si>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</si>
  <si>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</si>
  <si>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</si>
  <si>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</si>
  <si>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</si>
  <si>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</si>
  <si>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</si>
  <si>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</si>
  <si>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</si>
  <si>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</si>
  <si>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</si>
  <si>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</si>
  <si>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</si>
  <si>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</si>
  <si>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</si>
  <si>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</si>
  <si>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</si>
  <si>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</si>
  <si>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</si>
  <si>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</si>
  <si>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</si>
  <si>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</si>
  <si>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</si>
  <si>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</si>
  <si>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</si>
  <si>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</si>
  <si>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</si>
  <si>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</si>
  <si>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</si>
  <si>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</si>
  <si>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</si>
  <si>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</si>
  <si>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</si>
  <si>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</si>
  <si>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</si>
  <si>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</si>
  <si>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</si>
  <si>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</si>
  <si>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</si>
  <si>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</si>
  <si>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</si>
  <si>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</si>
  <si>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</si>
  <si>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</si>
  <si>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</si>
  <si>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</si>
  <si>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</si>
  <si>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</si>
  <si>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</si>
  <si>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</si>
  <si>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</si>
  <si>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</si>
  <si>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</si>
  <si>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</si>
  <si>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</si>
  <si>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</si>
  <si>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</si>
  <si>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</si>
  <si>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</si>
  <si>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</si>
  <si>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</si>
  <si>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</si>
  <si>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</si>
  <si>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</si>
  <si>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</si>
  <si>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</si>
  <si>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</si>
  <si>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</si>
  <si>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</si>
  <si>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</si>
  <si>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</si>
  <si>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</si>
  <si>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</si>
  <si>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</si>
  <si>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</si>
  <si>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</si>
  <si>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</si>
  <si>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</si>
  <si>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</si>
  <si>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</si>
  <si>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</si>
  <si>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</si>
  <si>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</si>
  <si>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</si>
  <si>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</si>
  <si>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</si>
  <si>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</si>
  <si>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</si>
  <si>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</si>
  <si>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</si>
  <si>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</si>
  <si>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</si>
  <si>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</si>
  <si>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</si>
  <si>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</si>
  <si>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</si>
  <si>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</si>
  <si>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</si>
  <si>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</si>
  <si>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</si>
  <si>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</si>
  <si>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</si>
  <si>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</si>
  <si>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</si>
  <si>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</si>
  <si>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</si>
  <si>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</si>
  <si>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</si>
  <si>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</si>
  <si>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</si>
  <si>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</si>
  <si>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</si>
  <si>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</si>
  <si>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</si>
  <si>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</si>
  <si>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</si>
  <si>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</si>
  <si>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</si>
  <si>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</si>
  <si>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</si>
  <si>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</si>
  <si>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</si>
  <si>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</si>
  <si>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</si>
  <si>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</si>
  <si>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</si>
  <si>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</si>
  <si>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</si>
  <si>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</si>
  <si>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</si>
  <si>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</si>
  <si>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</si>
  <si>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</si>
  <si>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</si>
  <si>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</si>
  <si>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</si>
  <si>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</si>
  <si>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</si>
  <si>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</si>
  <si>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</si>
  <si>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</si>
  <si>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</si>
  <si>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</si>
  <si>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</si>
  <si>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</si>
  <si>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</si>
  <si>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</si>
  <si>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</si>
  <si>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</si>
  <si>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</si>
  <si>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</si>
  <si>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</si>
  <si>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</si>
  <si>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</si>
  <si>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</si>
  <si>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</si>
  <si>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</si>
  <si>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</si>
  <si>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</si>
  <si>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</si>
  <si>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</si>
  <si>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</si>
  <si>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</si>
  <si>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</si>
  <si>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</si>
  <si>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</si>
  <si>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</si>
  <si>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</si>
  <si>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</si>
  <si>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</si>
  <si>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</si>
  <si>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</si>
  <si>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</si>
  <si>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</si>
  <si>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</si>
  <si>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</si>
  <si>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</si>
  <si>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</si>
  <si>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</si>
  <si>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</si>
  <si>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</si>
  <si>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</si>
  <si>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</si>
  <si>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</si>
  <si>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</si>
  <si>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</si>
  <si>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</si>
  <si>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</si>
  <si>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</si>
  <si>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</si>
  <si>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</si>
  <si>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</si>
  <si>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</si>
  <si>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</si>
  <si>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</si>
  <si>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</si>
  <si>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</si>
  <si>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</si>
  <si>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</si>
  <si>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</si>
  <si>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</si>
  <si>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</si>
  <si>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</si>
  <si>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</si>
  <si>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</si>
  <si>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</si>
  <si>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</si>
  <si>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</si>
  <si>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</si>
  <si>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</si>
  <si>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</si>
  <si>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</si>
  <si>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</si>
  <si>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</si>
  <si>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</si>
  <si>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</si>
  <si>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</si>
  <si>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</si>
  <si>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</si>
  <si>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</si>
  <si>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</si>
  <si>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</si>
  <si>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</si>
  <si>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</si>
  <si>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</si>
  <si>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</si>
  <si>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</si>
  <si>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</si>
  <si>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</si>
  <si>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</si>
  <si>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</si>
  <si>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</si>
  <si>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</si>
  <si>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</si>
  <si>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</si>
  <si>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</si>
  <si>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</si>
  <si>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</si>
  <si>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</si>
  <si>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</si>
  <si>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</si>
  <si>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</si>
  <si>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</si>
  <si>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</si>
  <si>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</si>
  <si>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</si>
  <si>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</si>
  <si>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</si>
  <si>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</si>
  <si>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</si>
  <si>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</si>
  <si>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</si>
  <si>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</si>
  <si>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</si>
  <si>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</si>
  <si>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</si>
  <si>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</si>
  <si>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</si>
  <si>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</si>
  <si>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</si>
  <si>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</si>
  <si>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</si>
  <si>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</si>
  <si>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</si>
  <si>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</si>
  <si>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</si>
  <si>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</si>
  <si>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</si>
  <si>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</si>
  <si>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</si>
  <si>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</si>
  <si>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</si>
  <si>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</si>
  <si>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</si>
  <si>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</si>
  <si>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</si>
  <si>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</si>
  <si>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</si>
  <si>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</si>
  <si>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</si>
  <si>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</si>
  <si>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</si>
  <si>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</si>
  <si>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</si>
  <si>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</si>
  <si>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</si>
  <si>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</si>
  <si>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</si>
  <si>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</si>
  <si>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</si>
  <si>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</si>
  <si>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</si>
  <si>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</si>
  <si>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</si>
  <si>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</si>
  <si>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</si>
  <si>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</si>
  <si>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</si>
  <si>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</si>
  <si>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</si>
  <si>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</si>
  <si>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</si>
  <si>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</si>
  <si>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</si>
  <si>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</si>
  <si>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</si>
  <si>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</si>
  <si>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</si>
  <si>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</si>
  <si>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</si>
  <si>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</si>
  <si>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</si>
  <si>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</si>
  <si>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</si>
  <si>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</si>
  <si>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</si>
  <si>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</si>
  <si>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</si>
  <si>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</si>
  <si>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</si>
  <si>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</si>
  <si>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</si>
  <si>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</si>
  <si>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</si>
  <si>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</si>
  <si>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</si>
  <si>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</si>
  <si>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</si>
  <si>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</si>
  <si>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</si>
  <si>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</si>
  <si>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</si>
  <si>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</si>
  <si>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</si>
  <si>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</si>
  <si>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</si>
  <si>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</si>
  <si>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</si>
  <si>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</si>
  <si>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</si>
  <si>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</si>
  <si>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</si>
  <si>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</si>
  <si>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</si>
  <si>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</si>
  <si>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</si>
  <si>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</si>
  <si>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</si>
  <si>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</si>
  <si>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</si>
  <si>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</si>
  <si>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</si>
  <si>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</si>
  <si>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</si>
  <si>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</si>
  <si>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</si>
  <si>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</si>
  <si>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</si>
  <si>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</si>
  <si>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</si>
  <si>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</si>
  <si>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</si>
  <si>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</si>
  <si>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</si>
  <si>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</si>
  <si>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</si>
  <si>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</si>
  <si>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</si>
  <si>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</si>
  <si>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</si>
  <si>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</si>
  <si>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</si>
  <si>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</si>
  <si>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</si>
  <si>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</si>
  <si>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</si>
  <si>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</si>
  <si>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</si>
  <si>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</si>
  <si>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</si>
  <si>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</si>
  <si>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</si>
  <si>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</si>
  <si>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</si>
  <si>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</si>
  <si>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</si>
  <si>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</si>
  <si>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</si>
  <si>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</si>
  <si>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</si>
  <si>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</si>
  <si>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</si>
  <si>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</si>
  <si>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</si>
  <si>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</si>
  <si>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</si>
  <si>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</si>
  <si>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</si>
  <si>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</si>
  <si>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</si>
  <si>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</si>
  <si>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</si>
  <si>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</si>
  <si>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</si>
  <si>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</si>
  <si>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</si>
  <si>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</si>
  <si>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</si>
  <si>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</si>
  <si>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</si>
  <si>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</si>
  <si>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</si>
  <si>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</si>
  <si>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</si>
  <si>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</si>
  <si>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</si>
  <si>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</si>
  <si>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</si>
  <si>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</si>
  <si>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</si>
  <si>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</si>
  <si>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</si>
  <si>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</si>
  <si>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</si>
  <si>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</si>
  <si>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</si>
  <si>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</si>
  <si>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</si>
  <si>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</si>
  <si>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</si>
  <si>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</si>
  <si>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</si>
  <si>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</si>
  <si>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</si>
  <si>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</si>
  <si>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</si>
  <si>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</si>
  <si>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</si>
  <si>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</si>
  <si>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</si>
  <si>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</si>
  <si>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</si>
  <si>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</si>
  <si>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</si>
  <si>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</si>
  <si>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</si>
  <si>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</si>
  <si>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</si>
  <si>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</si>
  <si>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</si>
  <si>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</si>
  <si>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</si>
  <si>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</si>
  <si>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</si>
  <si>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</si>
  <si>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</si>
  <si>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</si>
  <si>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</si>
  <si>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</si>
  <si>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</si>
  <si>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</si>
  <si>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</si>
  <si>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</si>
  <si>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</si>
  <si>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</si>
  <si>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</si>
  <si>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</si>
  <si>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</si>
  <si>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</si>
  <si>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</si>
  <si>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</si>
  <si>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</si>
  <si>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</si>
  <si>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</si>
  <si>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</si>
  <si>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</si>
  <si>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</si>
  <si>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</si>
  <si>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</si>
  <si>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</si>
  <si>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</si>
  <si>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</si>
  <si>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</si>
  <si>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</si>
  <si>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</si>
  <si>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</si>
  <si>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</si>
  <si>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</si>
  <si>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</si>
  <si>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</si>
  <si>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</si>
  <si>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</si>
  <si>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</si>
  <si>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</si>
  <si>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</si>
  <si>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</si>
  <si>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</si>
  <si>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</si>
  <si>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</si>
  <si>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</si>
  <si>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</si>
  <si>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</si>
  <si>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</si>
  <si>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</si>
  <si>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</si>
  <si>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</si>
  <si>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</si>
  <si>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</si>
  <si>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</si>
  <si>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</si>
  <si>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</si>
  <si>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</si>
  <si>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</si>
  <si>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</si>
  <si>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</si>
  <si>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</si>
  <si>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</si>
  <si>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</si>
  <si>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</si>
  <si>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</si>
  <si>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</si>
  <si>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</si>
  <si>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</si>
  <si>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</si>
  <si>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</si>
  <si>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</si>
  <si>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</si>
  <si>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</si>
  <si>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</si>
  <si>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</si>
  <si>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</si>
  <si>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</si>
  <si>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</si>
  <si>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</si>
  <si>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</si>
  <si>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</si>
  <si>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</si>
  <si>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</si>
  <si>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</si>
  <si>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</si>
  <si>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</si>
  <si>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</si>
  <si>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</si>
  <si>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</si>
  <si>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</si>
  <si>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</si>
  <si>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</si>
  <si>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</si>
  <si>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</si>
  <si>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</si>
  <si>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</si>
  <si>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</si>
  <si>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</si>
  <si>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</si>
  <si>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</si>
  <si>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</si>
  <si>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</si>
  <si>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</si>
  <si>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</si>
  <si>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</si>
  <si>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</si>
  <si>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</si>
  <si>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</si>
  <si>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</si>
  <si>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</si>
  <si>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</si>
  <si>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</si>
  <si>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</si>
  <si>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</si>
  <si>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</si>
  <si>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</si>
  <si>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</si>
  <si>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</si>
  <si>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</si>
  <si>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</si>
  <si>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</si>
  <si>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</si>
  <si>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</si>
  <si>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</si>
  <si>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</si>
  <si>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</si>
  <si>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</si>
  <si>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</si>
  <si>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</si>
  <si>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</si>
  <si>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</si>
  <si>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</si>
  <si>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</si>
  <si>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</si>
  <si>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</si>
  <si>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</si>
  <si>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</si>
  <si>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</si>
  <si>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</si>
  <si>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</si>
  <si>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</si>
  <si>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</si>
  <si>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</si>
  <si>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</si>
  <si>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</si>
  <si>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</si>
  <si>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</si>
  <si>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</si>
  <si>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</si>
  <si>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</si>
  <si>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</si>
  <si>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</si>
  <si>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</si>
  <si>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</si>
  <si>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</si>
  <si>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</si>
  <si>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</si>
  <si>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</si>
  <si>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</si>
  <si>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</si>
  <si>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</si>
  <si>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</si>
  <si>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</si>
  <si>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</si>
  <si>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</si>
  <si>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</si>
  <si>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</si>
  <si>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</si>
  <si>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</si>
  <si>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</si>
  <si>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</si>
  <si>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</si>
  <si>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</si>
  <si>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</si>
  <si>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</si>
  <si>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</si>
  <si>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</si>
  <si>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</si>
  <si>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</si>
  <si>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</si>
  <si>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</si>
  <si>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</si>
  <si>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</si>
  <si>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</si>
  <si>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</si>
  <si>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</si>
  <si>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</si>
  <si>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</si>
  <si>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</si>
  <si>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</si>
  <si>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</si>
  <si>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</si>
  <si>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</si>
  <si>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</si>
  <si>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</si>
  <si>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</si>
  <si>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</si>
  <si>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</si>
  <si>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</si>
  <si>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</si>
  <si>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</si>
  <si>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</si>
  <si>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</si>
  <si>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</si>
  <si>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</si>
  <si>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</si>
  <si>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</si>
  <si>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</si>
  <si>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</si>
  <si>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</si>
  <si>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</si>
  <si>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</si>
  <si>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</si>
  <si>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</si>
  <si>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</si>
  <si>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</si>
  <si>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</si>
  <si>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</si>
  <si>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</si>
  <si>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</si>
  <si>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</si>
  <si>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</si>
  <si>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</si>
  <si>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</si>
  <si>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</si>
  <si>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</si>
  <si>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</si>
  <si>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</si>
  <si>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</si>
  <si>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</si>
  <si>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</si>
  <si>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</si>
  <si>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</si>
  <si>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</si>
  <si>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</si>
  <si>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</si>
  <si>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</si>
  <si>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</si>
  <si>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</si>
  <si>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</si>
  <si>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</si>
  <si>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</si>
  <si>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</si>
  <si>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</si>
  <si>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</si>
  <si>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</si>
  <si>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</si>
  <si>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</si>
  <si>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</si>
  <si>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</si>
  <si>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</si>
  <si>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</si>
  <si>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</si>
  <si>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</si>
  <si>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</si>
  <si>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</si>
  <si>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</si>
  <si>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</si>
  <si>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</si>
  <si>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</si>
  <si>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</si>
  <si>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</si>
  <si>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</si>
  <si>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</si>
  <si>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</si>
  <si>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</si>
  <si>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</si>
  <si>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</si>
  <si>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</si>
  <si>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</si>
  <si>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</si>
  <si>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</si>
  <si>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</si>
  <si>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</si>
  <si>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</si>
  <si>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</si>
  <si>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</si>
  <si>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</si>
  <si>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</si>
  <si>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</si>
  <si>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</si>
  <si>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</si>
  <si>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</si>
  <si>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</si>
  <si>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</si>
  <si>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</si>
  <si>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</si>
  <si>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</si>
  <si>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</si>
  <si>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</si>
  <si>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</si>
  <si>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</si>
  <si>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</si>
  <si>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</si>
  <si>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</si>
  <si>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</si>
  <si>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</si>
  <si>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</si>
  <si>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</si>
  <si>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</si>
  <si>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</si>
  <si>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</si>
  <si>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</si>
  <si>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</si>
  <si>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</si>
  <si>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</si>
  <si>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</si>
  <si>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</si>
  <si>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</si>
  <si>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</si>
  <si>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</si>
  <si>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</si>
  <si>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</si>
  <si>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</si>
  <si>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</si>
  <si>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</si>
  <si>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</si>
  <si>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</si>
  <si>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</si>
  <si>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</si>
  <si>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</si>
  <si>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</si>
  <si>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</si>
  <si>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</si>
  <si>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</si>
  <si>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</si>
  <si>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</si>
  <si>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</si>
  <si>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</si>
  <si>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</si>
  <si>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</si>
  <si>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</si>
  <si>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</si>
  <si>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</si>
  <si>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</si>
  <si>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</si>
  <si>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</si>
  <si>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</si>
  <si>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</si>
  <si>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</si>
  <si>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</si>
  <si>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</si>
  <si>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</si>
  <si>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</si>
  <si>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</si>
  <si>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</si>
  <si>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</si>
  <si>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</si>
  <si>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</si>
  <si>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</si>
  <si>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</si>
  <si>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</si>
  <si>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</si>
  <si>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</si>
  <si>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</si>
  <si>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</si>
  <si>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</si>
  <si>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</si>
  <si>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</si>
  <si>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</si>
  <si>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</si>
  <si>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</si>
  <si>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</si>
  <si>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</si>
  <si>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</si>
  <si>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</si>
  <si>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</si>
  <si>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</si>
  <si>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</si>
  <si>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</si>
  <si>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</si>
  <si>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</si>
  <si>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</si>
  <si>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</si>
  <si>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</si>
  <si>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</si>
  <si>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</si>
  <si>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</si>
  <si>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</si>
  <si>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</si>
  <si>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</si>
  <si>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</si>
  <si>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</si>
  <si>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</si>
  <si>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</si>
  <si>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</si>
  <si>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</si>
  <si>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</si>
  <si>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</si>
  <si>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</si>
  <si>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</si>
  <si>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</si>
  <si>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</si>
  <si>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</si>
  <si>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</si>
  <si>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</si>
  <si>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</si>
  <si>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</si>
  <si>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</si>
  <si>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</si>
  <si>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</si>
  <si>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</si>
  <si>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</si>
  <si>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</si>
  <si>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</si>
  <si>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</si>
  <si>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</si>
  <si>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</si>
  <si>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</si>
  <si>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</si>
  <si>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</si>
  <si>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</si>
  <si>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</si>
  <si>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</si>
  <si>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</si>
  <si>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</si>
  <si>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</si>
  <si>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</si>
  <si>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</si>
  <si>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</si>
  <si>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</si>
  <si>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</si>
  <si>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</si>
  <si>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</si>
  <si>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</si>
  <si>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</si>
  <si>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</si>
  <si>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</si>
  <si>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</si>
  <si>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</si>
  <si>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</si>
  <si>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</si>
  <si>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</si>
  <si>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</si>
  <si>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</si>
  <si>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</si>
  <si>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</si>
  <si>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</si>
  <si>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</si>
  <si>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</si>
  <si>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</si>
  <si>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</si>
  <si>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</si>
  <si>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</si>
  <si>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</si>
  <si>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</si>
  <si>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</si>
  <si>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</si>
  <si>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</si>
  <si>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</si>
  <si>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</si>
  <si>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</si>
  <si>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</si>
  <si>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</si>
  <si>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</si>
  <si>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</si>
  <si>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</si>
  <si>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</si>
  <si>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</si>
  <si>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</si>
  <si>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</si>
  <si>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</si>
  <si>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</si>
  <si>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</si>
  <si>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</si>
  <si>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</si>
  <si>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</si>
  <si>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</si>
  <si>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</si>
  <si>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</si>
  <si>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</si>
  <si>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</si>
  <si>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</si>
  <si>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</si>
  <si>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</si>
  <si>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</si>
  <si>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</si>
  <si>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</si>
  <si>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</si>
  <si>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</si>
  <si>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</si>
  <si>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</si>
  <si>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</si>
  <si>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</si>
  <si>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</si>
  <si>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</si>
  <si>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</si>
  <si>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</si>
  <si>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</si>
  <si>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</si>
  <si>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</si>
  <si>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</si>
  <si>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</si>
  <si>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</si>
  <si>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</si>
  <si>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</si>
  <si>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</si>
  <si>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</si>
  <si>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</si>
  <si>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</si>
  <si>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</si>
  <si>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</si>
  <si>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</si>
  <si>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</si>
  <si>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</si>
  <si>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</si>
  <si>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</si>
  <si>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</si>
  <si>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</si>
  <si>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</si>
  <si>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</si>
  <si>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</si>
  <si>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</si>
  <si>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</si>
  <si>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</si>
  <si>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</si>
  <si>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</si>
  <si>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</si>
  <si>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</si>
  <si>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</si>
  <si>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</si>
  <si>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</si>
  <si>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</si>
  <si>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</si>
  <si>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</si>
  <si>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</si>
  <si>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</si>
  <si>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</si>
  <si>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</si>
  <si>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</si>
  <si>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</si>
  <si>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</si>
  <si>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</si>
  <si>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</si>
  <si>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</si>
  <si>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</si>
  <si>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</si>
  <si>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</si>
  <si>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</si>
  <si>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</si>
  <si>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</si>
  <si>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</si>
  <si>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</si>
  <si>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</si>
  <si>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</si>
  <si>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</si>
  <si>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</si>
  <si>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</si>
  <si>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</si>
  <si>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</si>
  <si>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</si>
  <si>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</si>
  <si>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</si>
  <si>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</si>
  <si>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</si>
  <si>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</si>
  <si>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</si>
  <si>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</si>
  <si>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</si>
  <si>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</si>
  <si>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</si>
  <si>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</si>
  <si>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</si>
  <si>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</si>
  <si>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</si>
  <si>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</si>
  <si>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</si>
  <si>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</si>
  <si>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</si>
  <si>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</si>
  <si>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</si>
  <si>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</si>
  <si>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</si>
  <si>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</si>
  <si>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</si>
  <si>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</si>
  <si>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</si>
  <si>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</si>
  <si>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</si>
  <si>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</si>
  <si>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</si>
  <si>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</si>
  <si>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</si>
  <si>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</si>
  <si>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</si>
  <si>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</si>
  <si>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</si>
  <si>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</si>
  <si>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</si>
  <si>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</si>
  <si>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</si>
  <si>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</si>
  <si>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</si>
  <si>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</si>
  <si>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</si>
  <si>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</si>
  <si>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</si>
  <si>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</si>
  <si>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</si>
  <si>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</si>
  <si>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</si>
  <si>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</si>
  <si>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</si>
  <si>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</si>
  <si>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</si>
  <si>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</si>
  <si>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</si>
  <si>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</si>
  <si>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</si>
  <si>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</si>
  <si>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</si>
  <si>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</si>
  <si>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</si>
  <si>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</si>
  <si>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</si>
  <si>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</si>
  <si>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</si>
  <si>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</si>
  <si>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</si>
  <si>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</si>
  <si>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</si>
  <si>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</si>
  <si>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</si>
  <si>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</si>
  <si>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</si>
  <si>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</si>
  <si>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</si>
  <si>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</si>
  <si>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</si>
  <si>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</si>
  <si>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</si>
  <si>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</si>
  <si>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</si>
  <si>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</si>
  <si>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</si>
  <si>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</si>
  <si>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</si>
  <si>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</si>
  <si>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</si>
  <si>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</si>
  <si>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</si>
  <si>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</si>
  <si>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</si>
  <si>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</si>
  <si>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</si>
  <si>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</si>
  <si>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</si>
  <si>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</si>
  <si>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</si>
  <si>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</si>
  <si>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</si>
  <si>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</si>
  <si>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</si>
  <si>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</si>
  <si>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</si>
  <si>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</si>
  <si>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</si>
  <si>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</si>
  <si>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</si>
  <si>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</si>
  <si>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</si>
  <si>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</si>
  <si>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</si>
  <si>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</si>
  <si>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</si>
  <si>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</si>
  <si>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</si>
  <si>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</si>
  <si>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</si>
  <si>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</si>
  <si>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</si>
  <si>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</si>
  <si>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</si>
  <si>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</si>
  <si>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</si>
  <si>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</si>
  <si>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</si>
  <si>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</si>
  <si>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</si>
  <si>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</si>
  <si>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</si>
  <si>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</si>
  <si>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</si>
  <si>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</si>
  <si>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</si>
  <si>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</si>
  <si>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</si>
  <si>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</si>
  <si>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</si>
  <si>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</si>
  <si>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</si>
  <si>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</si>
  <si>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</si>
  <si>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</si>
  <si>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</si>
  <si>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</si>
  <si>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</si>
  <si>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</si>
  <si>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</si>
  <si>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</si>
  <si>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</si>
  <si>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</si>
  <si>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</si>
  <si>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</si>
  <si>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</si>
  <si>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</si>
  <si>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</si>
  <si>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</si>
  <si>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</si>
  <si>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</si>
  <si>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</si>
  <si>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</si>
  <si>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</si>
  <si>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</si>
  <si>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</si>
  <si>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</si>
  <si>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</si>
  <si>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</si>
  <si>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</si>
  <si>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</si>
  <si>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</si>
  <si>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</si>
  <si>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</si>
  <si>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</si>
  <si>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</si>
  <si>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</si>
  <si>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</si>
  <si>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</si>
  <si>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</si>
  <si>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</si>
  <si>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</si>
  <si>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</si>
  <si>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</si>
  <si>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</si>
  <si>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</si>
  <si>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</si>
  <si>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</si>
  <si>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</si>
  <si>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</si>
  <si>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</si>
  <si>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</si>
  <si>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</si>
  <si>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</si>
  <si>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</si>
  <si>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</si>
  <si>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</si>
  <si>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</si>
  <si>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</si>
  <si>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</si>
  <si>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</si>
  <si>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</si>
  <si>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</si>
  <si>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</si>
  <si>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</si>
  <si>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</si>
  <si>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</si>
  <si>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</si>
  <si>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</si>
  <si>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</si>
  <si>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</si>
  <si>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</si>
  <si>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</si>
  <si>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</si>
  <si>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</si>
  <si>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</si>
  <si>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</si>
  <si>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</si>
  <si>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</si>
  <si>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</si>
  <si>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</si>
  <si>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</si>
  <si>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</si>
  <si>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</si>
  <si>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</si>
  <si>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</si>
  <si>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</si>
  <si>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</si>
  <si>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</si>
  <si>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</si>
  <si>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</si>
  <si>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</si>
  <si>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</si>
  <si>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</si>
  <si>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</si>
  <si>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</si>
  <si>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</si>
  <si>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</si>
  <si>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</si>
  <si>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</si>
  <si>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</si>
  <si>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</si>
  <si>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</si>
  <si>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</si>
  <si>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</si>
  <si>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</si>
  <si>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</si>
  <si>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</si>
  <si>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</si>
  <si>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</si>
  <si>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</si>
  <si>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</si>
  <si>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</si>
  <si>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</si>
  <si>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</si>
  <si>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</si>
  <si>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</si>
  <si>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</si>
  <si>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</si>
  <si>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</si>
  <si>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</si>
  <si>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</si>
  <si>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</si>
  <si>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</si>
  <si>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</si>
  <si>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</si>
  <si>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</si>
  <si>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</si>
  <si>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</si>
  <si>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</si>
  <si>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</si>
  <si>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</si>
  <si>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</si>
  <si>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</si>
  <si>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</si>
  <si>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</si>
  <si>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</si>
  <si>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</si>
  <si>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</si>
  <si>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</si>
  <si>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</si>
  <si>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</si>
  <si>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</si>
  <si>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</si>
  <si>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</si>
  <si>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</si>
  <si>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</si>
  <si>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</si>
  <si>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</si>
  <si>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</si>
  <si>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</si>
  <si>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</si>
  <si>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</si>
  <si>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</si>
  <si>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</si>
  <si>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</si>
  <si>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</si>
  <si>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</si>
  <si>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</si>
  <si>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</si>
  <si>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</si>
  <si>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</si>
  <si>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</si>
  <si>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</si>
  <si>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</si>
  <si>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</si>
  <si>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</si>
  <si>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</si>
  <si>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</si>
  <si>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</si>
  <si>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</si>
  <si>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</si>
  <si>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</si>
  <si>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</si>
  <si>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</si>
  <si>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</si>
  <si>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</si>
  <si>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</si>
  <si>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</si>
  <si>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</si>
  <si>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</si>
  <si>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</si>
  <si>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</si>
  <si>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</si>
  <si>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</si>
  <si>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</si>
  <si>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</si>
  <si>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</si>
  <si>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</si>
  <si>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</si>
  <si>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</si>
  <si>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</si>
  <si>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</si>
  <si>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</si>
  <si>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</si>
  <si>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</si>
  <si>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</si>
  <si>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</si>
  <si>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</si>
  <si>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</si>
  <si>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</si>
  <si>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</si>
  <si>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</si>
  <si>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</si>
  <si>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</si>
  <si>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</si>
  <si>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</si>
  <si>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</si>
  <si>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</si>
  <si>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</si>
  <si>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</si>
  <si>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</si>
  <si>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</si>
  <si>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</si>
  <si>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</si>
  <si>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</si>
  <si>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</si>
  <si>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</si>
  <si>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</si>
  <si>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</si>
  <si>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</si>
  <si>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</si>
  <si>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</si>
  <si>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</si>
  <si>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</si>
  <si>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</si>
  <si>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</si>
  <si>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</si>
  <si>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</si>
  <si>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</si>
  <si>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</si>
  <si>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</si>
  <si>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</si>
  <si>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</si>
  <si>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</si>
  <si>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</si>
  <si>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</si>
  <si>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</si>
  <si>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</si>
  <si>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</si>
  <si>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</si>
  <si>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</si>
  <si>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</si>
  <si>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</si>
  <si>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</si>
  <si>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</si>
  <si>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</si>
  <si>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</si>
  <si>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</si>
  <si>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</si>
  <si>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</si>
  <si>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</si>
  <si>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</si>
  <si>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</si>
  <si>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</si>
  <si>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</si>
  <si>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</si>
  <si>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</si>
  <si>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</si>
  <si>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</si>
  <si>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</si>
  <si>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</si>
  <si>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</si>
  <si>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</si>
  <si>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</si>
  <si>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</si>
  <si>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</si>
  <si>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</si>
  <si>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</si>
  <si>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</si>
  <si>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</si>
  <si>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</si>
  <si>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</si>
  <si>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</si>
  <si>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</si>
  <si>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</si>
  <si>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</si>
  <si>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</si>
  <si>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</si>
  <si>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</si>
  <si>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</si>
  <si>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</si>
  <si>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</si>
  <si>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</si>
  <si>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</si>
  <si>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</si>
  <si>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</si>
  <si>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</si>
  <si>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</si>
  <si>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</si>
  <si>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</si>
  <si>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</si>
  <si>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</si>
  <si>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</si>
  <si>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</si>
  <si>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</si>
  <si>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</si>
  <si>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</si>
  <si>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</si>
  <si>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</si>
  <si>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</si>
  <si>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</si>
  <si>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</si>
  <si>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</si>
  <si>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</si>
  <si>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</si>
  <si>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</si>
  <si>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</si>
  <si>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</si>
  <si>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</si>
  <si>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</si>
  <si>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</si>
  <si>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</si>
  <si>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</si>
  <si>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</si>
  <si>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</si>
  <si>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</si>
  <si>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</si>
  <si>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</si>
  <si>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</si>
  <si>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</si>
  <si>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</si>
  <si>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</si>
  <si>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</si>
  <si>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</si>
  <si>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</si>
  <si>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</si>
  <si>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</si>
  <si>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</si>
  <si>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</si>
  <si>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</si>
  <si>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</si>
  <si>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</si>
  <si>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</si>
  <si>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</si>
  <si>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</si>
  <si>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</si>
  <si>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</si>
  <si>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</si>
  <si>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</si>
  <si>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</si>
  <si>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</si>
  <si>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</si>
  <si>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</si>
  <si>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</si>
  <si>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</si>
  <si>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</si>
  <si>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</si>
  <si>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</si>
  <si>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</si>
  <si>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</si>
  <si>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</si>
  <si>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</si>
  <si>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</si>
  <si>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</si>
  <si>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</si>
  <si>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</si>
  <si>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</si>
  <si>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</si>
  <si>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</si>
  <si>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</si>
  <si>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</si>
  <si>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</si>
  <si>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</si>
  <si>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</si>
  <si>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</si>
  <si>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</si>
  <si>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</si>
  <si>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</si>
  <si>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</si>
  <si>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</si>
  <si>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</si>
  <si>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</si>
  <si>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</si>
  <si>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</si>
  <si>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</si>
  <si>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</si>
  <si>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</si>
  <si>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</si>
  <si>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</si>
  <si>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</si>
  <si>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</si>
  <si>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</si>
  <si>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</si>
  <si>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</si>
  <si>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</si>
  <si>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</si>
  <si>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</si>
  <si>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</si>
  <si>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</si>
  <si>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</si>
  <si>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</si>
  <si>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</si>
  <si>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</si>
  <si>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</si>
  <si>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</si>
  <si>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</si>
  <si>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</si>
  <si>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</si>
  <si>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</si>
  <si>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</si>
  <si>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</si>
  <si>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</si>
  <si>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</si>
  <si>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</si>
  <si>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</si>
  <si>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</si>
  <si>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</si>
  <si>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</si>
  <si>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</si>
  <si>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</si>
  <si>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</si>
  <si>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</si>
  <si>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</si>
  <si>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</si>
  <si>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</si>
  <si>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</si>
  <si>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</si>
  <si>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</si>
  <si>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</si>
  <si>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</si>
  <si>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</si>
  <si>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</si>
  <si>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</si>
  <si>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</si>
  <si>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</si>
  <si>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</si>
  <si>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</si>
  <si>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</si>
  <si>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</si>
  <si>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</si>
  <si>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</si>
  <si>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</si>
  <si>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</si>
  <si>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</si>
  <si>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</si>
  <si>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</si>
  <si>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</si>
  <si>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</si>
  <si>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</si>
  <si>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</si>
  <si>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</si>
  <si>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</si>
  <si>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</si>
  <si>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</si>
  <si>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</si>
  <si>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</si>
  <si>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</si>
  <si>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</si>
  <si>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</si>
  <si>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</si>
  <si>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</si>
  <si>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</si>
  <si>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</si>
  <si>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</si>
  <si>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</si>
  <si>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</si>
  <si>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</si>
  <si>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</si>
  <si>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</si>
  <si>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</si>
  <si>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</si>
  <si>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</si>
  <si>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</si>
  <si>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</si>
  <si>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</si>
  <si>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</si>
  <si>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</si>
  <si>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</si>
  <si>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</si>
  <si>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</si>
  <si>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</si>
  <si>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</si>
  <si>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</si>
  <si>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</si>
  <si>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</si>
  <si>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</si>
  <si>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</si>
  <si>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</si>
  <si>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</si>
  <si>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</si>
  <si>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</si>
  <si>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</si>
  <si>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</si>
  <si>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</si>
  <si>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</si>
  <si>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</si>
  <si>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</si>
  <si>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</si>
  <si>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</si>
  <si>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</si>
  <si>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</si>
  <si>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</si>
  <si>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</si>
  <si>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</si>
  <si>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</si>
  <si>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</si>
  <si>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</si>
  <si>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</si>
  <si>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</si>
  <si>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</si>
  <si>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</si>
  <si>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</si>
  <si>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</si>
  <si>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</si>
  <si>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</si>
  <si>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</si>
  <si>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</si>
  <si>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</si>
  <si>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</si>
  <si>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</si>
  <si>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</si>
  <si>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</si>
  <si>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</si>
  <si>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</si>
  <si>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</si>
  <si>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</si>
  <si>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</si>
  <si>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</si>
  <si>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</si>
  <si>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</si>
  <si>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</si>
  <si>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</si>
  <si>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</si>
  <si>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</si>
  <si>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</si>
  <si>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</si>
  <si>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</si>
  <si>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</si>
  <si>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</si>
  <si>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</si>
  <si>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</si>
  <si>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</si>
  <si>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</si>
  <si>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</si>
  <si>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</si>
  <si>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</si>
  <si>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</si>
  <si>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</si>
  <si>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</si>
  <si>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</si>
  <si>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</si>
  <si>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</si>
  <si>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</si>
  <si>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</si>
  <si>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</si>
  <si>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</si>
  <si>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</si>
  <si>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</si>
  <si>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</si>
  <si>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</si>
  <si>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</si>
  <si>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</si>
  <si>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</si>
  <si>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</si>
  <si>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</si>
  <si>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</si>
  <si>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</si>
  <si>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</si>
  <si>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</si>
  <si>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</si>
  <si>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</si>
  <si>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</si>
  <si>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</si>
  <si>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</si>
  <si>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</si>
  <si>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</si>
  <si>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</si>
  <si>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</si>
  <si>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</si>
  <si>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</si>
  <si>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</si>
  <si>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</si>
  <si>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</si>
  <si>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</si>
  <si>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</si>
  <si>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</si>
  <si>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</si>
  <si>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</si>
  <si>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</si>
  <si>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</si>
  <si>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</si>
  <si>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</si>
  <si>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</si>
  <si>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</si>
  <si>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</si>
  <si>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</si>
  <si>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</si>
  <si>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</si>
  <si>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</si>
  <si>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</si>
  <si>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</si>
  <si>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</si>
  <si>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</si>
  <si>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</si>
  <si>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</si>
  <si>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</si>
  <si>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</si>
  <si>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</si>
  <si>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</si>
  <si>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</si>
  <si>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</si>
  <si>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</si>
  <si>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</si>
  <si>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</si>
  <si>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</si>
  <si>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</si>
  <si>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</si>
  <si>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</si>
  <si>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</si>
  <si>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</si>
  <si>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</si>
  <si>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</si>
  <si>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</si>
  <si>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</si>
  <si>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</si>
  <si>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</si>
  <si>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</si>
  <si>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</si>
  <si>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</si>
  <si>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</si>
  <si>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</si>
  <si>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</si>
  <si>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</si>
  <si>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</si>
  <si>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</si>
  <si>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</si>
  <si>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</si>
  <si>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</si>
  <si>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</si>
  <si>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</si>
  <si>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</si>
  <si>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</si>
  <si>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</si>
  <si>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</si>
  <si>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</si>
  <si>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</si>
  <si>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</si>
  <si>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</si>
  <si>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</si>
  <si>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</si>
  <si>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</si>
  <si>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</si>
  <si>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</si>
  <si>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</si>
  <si>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</si>
  <si>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</si>
  <si>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</si>
  <si>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</si>
  <si>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</si>
  <si>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</si>
  <si>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</si>
  <si>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</si>
  <si>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</si>
  <si>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</si>
  <si>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</si>
  <si>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</si>
  <si>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</si>
  <si>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</si>
  <si>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</si>
  <si>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</si>
  <si>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</si>
  <si>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</si>
  <si>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</si>
  <si>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</si>
  <si>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</si>
  <si>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</si>
  <si>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</si>
  <si>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</si>
  <si>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</si>
  <si>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</si>
  <si>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</si>
  <si>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</si>
  <si>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</si>
  <si>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</si>
  <si>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</si>
  <si>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</si>
  <si>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</si>
  <si>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</si>
  <si>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</si>
  <si>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</si>
  <si>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</si>
  <si>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</si>
  <si>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</si>
  <si>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</si>
  <si>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</si>
  <si>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</si>
  <si>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</si>
  <si>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</si>
  <si>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</si>
  <si>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</si>
  <si>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</si>
  <si>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</si>
  <si>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</si>
  <si>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</si>
  <si>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</si>
  <si>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</si>
  <si>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</si>
  <si>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</si>
  <si>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</si>
  <si>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</si>
  <si>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</si>
  <si>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</si>
  <si>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</si>
  <si>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</si>
  <si>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</si>
  <si>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</si>
  <si>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</si>
  <si>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</si>
  <si>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</si>
  <si>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</si>
  <si>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</si>
  <si>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</si>
  <si>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</si>
  <si>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</si>
  <si>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</si>
  <si>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</si>
  <si>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</si>
  <si>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</si>
  <si>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</si>
  <si>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</si>
  <si>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</si>
  <si>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</si>
  <si>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</si>
  <si>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</si>
  <si>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</si>
  <si>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</si>
  <si>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</si>
  <si>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</si>
  <si>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</si>
  <si>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</si>
  <si>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</si>
  <si>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</si>
  <si>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</si>
  <si>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</si>
  <si>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</si>
  <si>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</si>
  <si>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</si>
  <si>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</si>
  <si>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</si>
  <si>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</si>
  <si>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</si>
  <si>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</si>
  <si>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</si>
  <si>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</si>
  <si>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</si>
  <si>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</si>
  <si>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</si>
  <si>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</si>
  <si>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</si>
  <si>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</si>
  <si>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</si>
  <si>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</si>
  <si>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</si>
  <si>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</si>
  <si>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</si>
  <si>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</si>
  <si>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</si>
  <si>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</si>
  <si>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</si>
  <si>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</si>
  <si>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</si>
  <si>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</si>
  <si>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</si>
  <si>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</si>
  <si>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</si>
  <si>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</si>
  <si>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</si>
  <si>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</si>
  <si>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</si>
  <si>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</si>
  <si>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</si>
  <si>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</si>
  <si>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</si>
  <si>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</si>
  <si>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</si>
  <si>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</si>
  <si>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</si>
  <si>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</si>
  <si>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</si>
  <si>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</si>
  <si>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</si>
  <si>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</si>
  <si>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</si>
  <si>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</si>
  <si>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</si>
  <si>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</si>
  <si>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</si>
  <si>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</si>
  <si>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</si>
  <si>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</si>
  <si>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</si>
  <si>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</si>
  <si>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</si>
  <si>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</si>
  <si>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</si>
  <si>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</si>
  <si>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</si>
  <si>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</si>
  <si>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</si>
  <si>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</si>
  <si>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</si>
  <si>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</si>
  <si>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</si>
  <si>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</si>
  <si>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</si>
  <si>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</si>
  <si>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</si>
  <si>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</si>
  <si>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</si>
  <si>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</si>
  <si>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</si>
  <si>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</si>
  <si>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</si>
  <si>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</si>
  <si>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</si>
  <si>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</si>
  <si>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</si>
  <si>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</si>
  <si>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</si>
  <si>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</si>
  <si>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</si>
  <si>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</si>
  <si>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</si>
  <si>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</si>
  <si>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</si>
  <si>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</si>
  <si>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</si>
  <si>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</si>
  <si>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</si>
  <si>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</si>
  <si>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</si>
  <si>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</si>
  <si>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</si>
  <si>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</si>
  <si>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</si>
  <si>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</si>
  <si>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</si>
  <si>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</si>
  <si>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</si>
  <si>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</si>
  <si>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</si>
  <si>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</si>
  <si>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</si>
  <si>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</si>
  <si>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</si>
  <si>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</si>
  <si>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</si>
  <si>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</si>
  <si>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</si>
  <si>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</si>
  <si>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</si>
  <si>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</si>
  <si>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</si>
  <si>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</si>
  <si>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</si>
  <si>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</si>
  <si>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</si>
  <si>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</si>
  <si>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</si>
  <si>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</si>
  <si>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</si>
  <si>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</si>
  <si>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</si>
  <si>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</si>
  <si>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</si>
  <si>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</si>
  <si>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</si>
  <si>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</si>
  <si>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</si>
  <si>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</si>
  <si>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</si>
  <si>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</si>
  <si>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</si>
  <si>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</si>
  <si>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</si>
  <si>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</si>
  <si>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</si>
  <si>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</si>
  <si>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</si>
  <si>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</si>
  <si>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</si>
  <si>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</si>
  <si>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</si>
  <si>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</si>
  <si>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</si>
  <si>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</si>
  <si>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</si>
  <si>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</si>
  <si>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</si>
  <si>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</si>
  <si>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</si>
  <si>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</si>
  <si>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</si>
  <si>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</si>
  <si>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</si>
  <si>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</si>
  <si>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</si>
  <si>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</si>
  <si>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</si>
  <si>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</si>
  <si>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</si>
  <si>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</si>
  <si>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</si>
  <si>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</si>
  <si>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</si>
  <si>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</si>
  <si>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</si>
  <si>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</si>
  <si>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</si>
  <si>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</si>
  <si>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</si>
  <si>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</si>
  <si>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</si>
  <si>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</si>
  <si>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</si>
  <si>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</si>
  <si>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</si>
  <si>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</si>
  <si>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</si>
  <si>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</si>
  <si>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</si>
  <si>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</si>
  <si>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</si>
  <si>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</si>
  <si>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</si>
  <si>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</si>
  <si>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</si>
  <si>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</si>
  <si>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</si>
  <si>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</si>
  <si>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</si>
  <si>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</si>
  <si>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</si>
  <si>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</si>
  <si>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</si>
  <si>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</si>
  <si>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</si>
  <si>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</si>
  <si>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</si>
  <si>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</si>
  <si>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</si>
  <si>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</si>
  <si>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</si>
  <si>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</si>
  <si>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</si>
  <si>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</si>
  <si>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</si>
  <si>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</si>
  <si>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</si>
  <si>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</si>
  <si>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</si>
  <si>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</si>
  <si>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</si>
  <si>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</si>
  <si>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</si>
  <si>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</si>
  <si>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</si>
  <si>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</si>
  <si>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</si>
  <si>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</si>
  <si>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</si>
  <si>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</si>
  <si>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</si>
  <si>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</si>
  <si>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</si>
  <si>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</si>
  <si>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</si>
  <si>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</si>
  <si>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</si>
  <si>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</si>
  <si>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</si>
  <si>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</si>
  <si>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</si>
  <si>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</si>
  <si>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</si>
  <si>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</si>
  <si>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</si>
  <si>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</si>
  <si>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</si>
  <si>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</si>
  <si>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</si>
  <si>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</si>
  <si>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</si>
  <si>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</si>
  <si>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</si>
  <si>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</si>
  <si>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</si>
  <si>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</si>
  <si>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</si>
  <si>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</si>
  <si>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</si>
  <si>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</si>
  <si>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</si>
  <si>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</si>
  <si>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</si>
  <si>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</si>
  <si>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</si>
  <si>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</si>
  <si>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</si>
  <si>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</si>
  <si>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</si>
  <si>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</si>
  <si>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</si>
  <si>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</si>
  <si>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</si>
  <si>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</si>
  <si>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</si>
  <si>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</si>
  <si>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</si>
  <si>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</si>
  <si>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</si>
  <si>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</si>
  <si>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</si>
  <si>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</si>
  <si>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</si>
  <si>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</si>
  <si>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</si>
  <si>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</si>
  <si>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</si>
  <si>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</si>
  <si>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</si>
  <si>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</si>
  <si>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</si>
  <si>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</si>
  <si>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</si>
  <si>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</si>
  <si>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</si>
  <si>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</si>
  <si>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</si>
  <si>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</si>
  <si>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</si>
  <si>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</si>
  <si>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</si>
  <si>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</si>
  <si>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</si>
  <si>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</si>
  <si>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</si>
  <si>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</si>
  <si>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</si>
  <si>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</si>
  <si>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</si>
  <si>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</si>
  <si>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</si>
  <si>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</si>
  <si>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</si>
  <si>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</si>
  <si>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</si>
  <si>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</si>
  <si>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</si>
  <si>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</si>
  <si>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</si>
  <si>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</si>
  <si>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</si>
  <si>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</si>
  <si>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</si>
  <si>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</si>
  <si>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</si>
  <si>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</si>
  <si>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</si>
  <si>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</si>
  <si>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</si>
  <si>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</si>
  <si>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</si>
  <si>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</si>
  <si>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</si>
  <si>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</si>
  <si>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</si>
  <si>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</si>
  <si>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</si>
  <si>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</si>
  <si>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</si>
  <si>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</si>
  <si>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</si>
  <si>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</si>
  <si>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</si>
  <si>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</si>
  <si>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</si>
  <si>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</si>
  <si>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</si>
  <si>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</si>
  <si>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</si>
  <si>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</si>
  <si>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</si>
  <si>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</si>
  <si>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</si>
  <si>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</si>
  <si>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</si>
  <si>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</si>
  <si>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</si>
  <si>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</si>
  <si>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</si>
  <si>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</si>
  <si>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</si>
  <si>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</si>
  <si>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</si>
  <si>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</si>
  <si>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</si>
  <si>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</si>
  <si>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</si>
  <si>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</si>
  <si>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</si>
  <si>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</si>
  <si>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</si>
  <si>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</si>
  <si>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</si>
  <si>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</si>
  <si>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</si>
  <si>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</si>
  <si>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</si>
  <si>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</si>
  <si>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</si>
  <si>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</si>
  <si>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</si>
  <si>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</si>
  <si>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</si>
  <si>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</si>
  <si>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</si>
  <si>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</si>
  <si>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</si>
  <si>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</si>
  <si>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</si>
  <si>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</si>
  <si>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</si>
  <si>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</si>
  <si>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</si>
  <si>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</si>
  <si>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</si>
  <si>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</si>
  <si>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</si>
  <si>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</si>
  <si>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</si>
  <si>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</si>
  <si>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</si>
  <si>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</si>
  <si>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</si>
  <si>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</si>
  <si>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</si>
  <si>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</si>
  <si>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</si>
  <si>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</si>
  <si>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</si>
  <si>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</si>
  <si>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</si>
  <si>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</si>
  <si>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</si>
  <si>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</si>
  <si>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</si>
  <si>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</si>
  <si>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</si>
  <si>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</si>
  <si>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</si>
  <si>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</si>
  <si>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</si>
  <si>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</si>
  <si>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</si>
  <si>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</si>
  <si>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</si>
  <si>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</si>
  <si>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</si>
  <si>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</si>
  <si>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</si>
  <si>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</si>
  <si>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</si>
  <si>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</si>
  <si>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</si>
  <si>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</si>
  <si>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</si>
  <si>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</si>
  <si>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</si>
  <si>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</si>
  <si>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</si>
  <si>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</si>
  <si>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</si>
  <si>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</si>
  <si>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</si>
  <si>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</si>
  <si>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</si>
  <si>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</si>
  <si>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</si>
  <si>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</si>
  <si>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</si>
  <si>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</si>
  <si>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</si>
  <si>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</si>
  <si>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</si>
  <si>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</si>
  <si>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</si>
  <si>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</si>
  <si>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</si>
  <si>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</si>
  <si>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</si>
  <si>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</si>
  <si>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</si>
  <si>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</si>
  <si>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</si>
  <si>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</si>
  <si>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</si>
  <si>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</si>
  <si>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</si>
  <si>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</si>
  <si>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</si>
  <si>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</si>
  <si>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</si>
  <si>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</si>
  <si>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</si>
  <si>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</si>
  <si>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</si>
  <si>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</si>
  <si>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</si>
  <si>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</si>
  <si>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</si>
  <si>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</si>
  <si>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</si>
  <si>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</si>
  <si>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</si>
  <si>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</si>
  <si>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</si>
  <si>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</si>
  <si>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</si>
  <si>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</si>
  <si>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</si>
  <si>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</si>
  <si>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</si>
  <si>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</si>
  <si>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</si>
  <si>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</si>
  <si>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</si>
  <si>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</si>
  <si>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</si>
  <si>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</si>
  <si>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</si>
  <si>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</si>
  <si>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</si>
  <si>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</si>
  <si>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</si>
  <si>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</si>
  <si>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</si>
  <si>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</si>
  <si>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</si>
  <si>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</si>
  <si>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</si>
  <si>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</si>
  <si>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</si>
  <si>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</si>
  <si>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</si>
  <si>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</si>
  <si>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</si>
  <si>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</si>
  <si>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</si>
  <si>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</si>
  <si>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</si>
  <si>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</si>
  <si>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</si>
  <si>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</si>
  <si>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</si>
  <si>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</si>
  <si>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</si>
  <si>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</si>
  <si>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</si>
  <si>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</si>
  <si>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</si>
  <si>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</si>
  <si>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</si>
  <si>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</si>
  <si>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</si>
  <si>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</si>
  <si>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</si>
  <si>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</si>
  <si>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</si>
  <si>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</si>
  <si>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</si>
  <si>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</si>
  <si>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</si>
  <si>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</si>
  <si>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</si>
  <si>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</si>
  <si>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</si>
  <si>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</si>
  <si>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</si>
  <si>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</si>
  <si>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</si>
  <si>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</si>
  <si>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</si>
  <si>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</si>
  <si>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</si>
  <si>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</si>
  <si>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</si>
  <si>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</si>
  <si>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</si>
  <si>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</si>
  <si>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</si>
  <si>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</si>
  <si>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</si>
  <si>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</si>
  <si>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</si>
  <si>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</si>
  <si>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</si>
  <si>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</si>
  <si>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</si>
  <si>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</si>
  <si>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</si>
  <si>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</si>
  <si>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</si>
  <si>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</si>
  <si>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</si>
  <si>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</si>
  <si>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</si>
  <si>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</si>
  <si>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</si>
  <si>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</si>
  <si>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</si>
  <si>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</si>
  <si>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</si>
  <si>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</si>
  <si>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</si>
  <si>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</si>
  <si>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</si>
  <si>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</si>
  <si>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</si>
  <si>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</si>
  <si>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</si>
  <si>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</si>
  <si>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</si>
  <si>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</si>
  <si>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</si>
  <si>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</si>
  <si>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</si>
  <si>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</si>
  <si>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</si>
  <si>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</si>
  <si>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</si>
  <si>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</si>
  <si>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</si>
  <si>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</si>
  <si>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</si>
  <si>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</si>
  <si>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</si>
  <si>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</si>
  <si>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</si>
  <si>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</si>
  <si>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</si>
  <si>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</si>
  <si>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</si>
  <si>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</si>
  <si>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</si>
  <si>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</si>
  <si>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</si>
  <si>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</si>
  <si>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</si>
  <si>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</si>
  <si>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</si>
  <si>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</si>
  <si>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</si>
  <si>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</si>
  <si>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</si>
  <si>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</si>
  <si>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</si>
  <si>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</si>
  <si>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</si>
  <si>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</si>
  <si>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</si>
  <si>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</si>
  <si>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</si>
  <si>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</si>
  <si>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</si>
  <si>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</si>
  <si>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</si>
  <si>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</si>
  <si>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</si>
  <si>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</si>
  <si>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</si>
  <si>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</si>
  <si>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</si>
  <si>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</si>
  <si>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</si>
  <si>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</si>
  <si>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</si>
  <si>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</si>
  <si>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</si>
  <si>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</si>
  <si>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</si>
  <si>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</si>
  <si>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</si>
  <si>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</si>
  <si>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</si>
  <si>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</si>
  <si>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</si>
  <si>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</si>
  <si>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</si>
  <si>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</si>
  <si>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</si>
  <si>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</si>
  <si>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</si>
  <si>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</si>
  <si>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</si>
  <si>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</si>
  <si>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</si>
  <si>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</si>
  <si>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</si>
  <si>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</si>
  <si>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</si>
  <si>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</si>
  <si>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</si>
  <si>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</si>
  <si>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</si>
  <si>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</si>
  <si>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</si>
  <si>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</si>
  <si>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</si>
  <si>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</si>
  <si>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</si>
  <si>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</si>
  <si>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</si>
  <si>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</si>
  <si>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</si>
  <si>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</si>
  <si>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</si>
  <si>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</si>
  <si>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</si>
  <si>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</si>
  <si>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</si>
  <si>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</si>
  <si>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</si>
  <si>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</si>
  <si>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</si>
  <si>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</si>
  <si>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</si>
  <si>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</si>
  <si>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</si>
  <si>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</si>
  <si>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</si>
  <si>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</si>
  <si>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</si>
  <si>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</si>
  <si>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</si>
  <si>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</si>
  <si>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</si>
  <si>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</si>
  <si>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</si>
  <si>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</si>
  <si>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</si>
  <si>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</si>
  <si>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</si>
  <si>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</si>
  <si>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</si>
  <si>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</si>
  <si>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</si>
  <si>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</si>
  <si>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</si>
  <si>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</si>
  <si>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</si>
  <si>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</si>
  <si>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</si>
  <si>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</si>
  <si>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</si>
  <si>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</si>
  <si>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</si>
  <si>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</si>
  <si>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</si>
  <si>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</si>
  <si>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</si>
  <si>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</si>
  <si>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</si>
  <si>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</si>
  <si>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</si>
  <si>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</si>
  <si>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</si>
  <si>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</si>
  <si>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</si>
  <si>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</si>
  <si>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</si>
  <si>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</si>
  <si>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</si>
  <si>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</si>
  <si>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</si>
  <si>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</si>
  <si>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</si>
  <si>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</si>
  <si>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</si>
  <si>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</si>
  <si>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</si>
  <si>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</si>
  <si>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</si>
  <si>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</si>
  <si>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</si>
  <si>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</si>
  <si>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</si>
  <si>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</si>
  <si>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</si>
  <si>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</si>
  <si>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</si>
  <si>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</si>
  <si>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</si>
  <si>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</si>
  <si>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</si>
  <si>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</si>
  <si>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</si>
  <si>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</si>
  <si>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</si>
  <si>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</si>
  <si>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</si>
  <si>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</si>
  <si>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</si>
  <si>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</si>
  <si>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</si>
  <si>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</si>
  <si>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</si>
  <si>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</si>
  <si>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</si>
  <si>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</si>
  <si>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</si>
  <si>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</si>
  <si>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</si>
  <si>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</si>
  <si>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</si>
  <si>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</si>
  <si>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</si>
  <si>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</si>
  <si>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</si>
  <si>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</si>
  <si>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</si>
  <si>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</si>
  <si>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</si>
  <si>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</si>
  <si>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</si>
  <si>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</si>
  <si>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</si>
  <si>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</si>
  <si>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</si>
  <si>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</si>
  <si>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</si>
  <si>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</si>
  <si>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</si>
  <si>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</si>
  <si>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</si>
  <si>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</si>
  <si>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</si>
  <si>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</si>
  <si>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</si>
  <si>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</si>
  <si>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</si>
  <si>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</si>
  <si>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</si>
  <si>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</si>
  <si>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</si>
  <si>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</si>
  <si>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</si>
  <si>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</si>
  <si>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</si>
  <si>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</si>
  <si>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</si>
  <si>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</si>
  <si>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</si>
  <si>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</si>
  <si>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</si>
  <si>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</si>
  <si>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</si>
  <si>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</si>
  <si>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</si>
  <si>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</si>
  <si>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</si>
  <si>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</si>
  <si>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</si>
  <si>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</si>
  <si>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</si>
  <si>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</si>
  <si>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</si>
  <si>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</si>
  <si>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</si>
  <si>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</si>
  <si>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</si>
  <si>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</si>
  <si>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</si>
  <si>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</si>
  <si>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</si>
  <si>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</si>
  <si>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</si>
  <si>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</si>
  <si>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</si>
  <si>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</si>
  <si>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</si>
  <si>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</si>
  <si>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</si>
  <si>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</si>
  <si>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</si>
  <si>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</si>
  <si>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</si>
  <si>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</si>
  <si>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</si>
  <si>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</si>
  <si>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</si>
  <si>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</si>
  <si>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</si>
  <si>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</si>
  <si>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</si>
  <si>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</si>
  <si>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</si>
  <si>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</si>
  <si>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</si>
  <si>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</si>
  <si>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</si>
  <si>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</si>
  <si>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</si>
  <si>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</si>
  <si>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</si>
  <si>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</si>
  <si>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</si>
  <si>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</si>
  <si>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</si>
  <si>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</si>
  <si>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</si>
  <si>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</si>
  <si>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</si>
  <si>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</si>
  <si>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</si>
  <si>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</si>
  <si>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</si>
  <si>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</si>
  <si>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</si>
  <si>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</si>
  <si>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</si>
  <si>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</si>
  <si>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</si>
  <si>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</si>
  <si>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</si>
  <si>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</si>
  <si>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</si>
  <si>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</si>
  <si>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</si>
  <si>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</si>
  <si>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</si>
  <si>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</si>
  <si>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</si>
  <si>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</si>
  <si>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</si>
  <si>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</si>
  <si>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</si>
  <si>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</si>
  <si>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</si>
  <si>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</si>
  <si>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</si>
  <si>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</si>
  <si>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</si>
  <si>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</si>
  <si>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</si>
  <si>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</si>
  <si>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</si>
  <si>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</si>
  <si>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</si>
  <si>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</si>
  <si>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</si>
  <si>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</si>
  <si>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</si>
  <si>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</si>
  <si>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</si>
  <si>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</si>
  <si>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</si>
  <si>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</si>
  <si>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</si>
  <si>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</si>
  <si>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</si>
  <si>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</si>
  <si>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</si>
  <si>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</si>
  <si>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</si>
  <si>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</si>
  <si>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</si>
  <si>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</si>
  <si>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</si>
  <si>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</si>
  <si>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</si>
  <si>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</si>
  <si>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</si>
  <si>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</si>
  <si>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</si>
  <si>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</si>
  <si>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</si>
  <si>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</si>
  <si>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</si>
  <si>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</si>
  <si>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</si>
  <si>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</si>
  <si>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</si>
  <si>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</si>
  <si>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</si>
  <si>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</si>
  <si>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</si>
  <si>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</si>
  <si>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</si>
  <si>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</si>
  <si>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</si>
  <si>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</si>
  <si>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</si>
  <si>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</si>
  <si>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</si>
  <si>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</si>
  <si>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</si>
  <si>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</si>
  <si>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</si>
  <si>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</si>
  <si>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</si>
  <si>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</si>
  <si>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</si>
  <si>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</si>
  <si>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</si>
  <si>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</si>
  <si>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</si>
  <si>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</si>
  <si>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</si>
  <si>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</si>
  <si>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</si>
  <si>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</si>
  <si>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</si>
  <si>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</si>
  <si>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</si>
  <si>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</si>
  <si>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</si>
  <si>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</si>
  <si>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</si>
  <si>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</si>
  <si>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</si>
  <si>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</si>
  <si>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</si>
  <si>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</si>
  <si>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</si>
  <si>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</si>
  <si>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</si>
  <si>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</si>
  <si>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</si>
  <si>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</si>
  <si>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</si>
  <si>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</si>
  <si>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</si>
  <si>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</si>
  <si>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</si>
  <si>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</si>
  <si>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</si>
  <si>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</si>
  <si>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</si>
  <si>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</si>
  <si>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</si>
  <si>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</si>
  <si>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</si>
  <si>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</si>
  <si>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</si>
  <si>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</si>
  <si>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</si>
  <si>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</si>
  <si>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</si>
  <si>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</si>
  <si>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</si>
  <si>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</si>
  <si>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</si>
  <si>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</si>
  <si>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</si>
  <si>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</si>
  <si>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</si>
  <si>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</si>
  <si>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</si>
  <si>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</si>
  <si>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</si>
  <si>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</si>
  <si>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</si>
  <si>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</si>
  <si>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</si>
  <si>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</si>
  <si>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</si>
  <si>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</si>
  <si>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</si>
  <si>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</si>
  <si>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</si>
  <si>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</si>
  <si>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</si>
  <si>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</si>
  <si>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</si>
  <si>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</si>
  <si>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</si>
  <si>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</si>
  <si>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</si>
  <si>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</si>
  <si>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</si>
  <si>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</si>
  <si>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</si>
  <si>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</si>
  <si>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</si>
  <si>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</si>
  <si>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</si>
  <si>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</si>
  <si>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</si>
  <si>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</si>
  <si>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</si>
  <si>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</si>
  <si>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</si>
  <si>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</si>
  <si>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</si>
  <si>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</si>
  <si>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</si>
  <si>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</si>
  <si>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</si>
  <si>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</si>
  <si>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</si>
  <si>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</si>
  <si>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</si>
  <si>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</si>
  <si>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</si>
  <si>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</si>
  <si>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</si>
  <si>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</si>
  <si>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</si>
  <si>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</si>
  <si>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</si>
  <si>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</si>
  <si>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</si>
  <si>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</si>
  <si>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</si>
  <si>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</si>
  <si>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</si>
  <si>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</si>
  <si>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</si>
  <si>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</si>
  <si>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</si>
  <si>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</si>
  <si>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</si>
  <si>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</si>
  <si>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</si>
  <si>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</si>
  <si>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</si>
  <si>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</si>
  <si>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</si>
  <si>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</si>
  <si>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</si>
  <si>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</si>
  <si>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</si>
  <si>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</si>
  <si>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</si>
  <si>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</si>
  <si>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</si>
  <si>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</si>
  <si>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</si>
  <si>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</si>
  <si>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</si>
  <si>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</si>
  <si>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</si>
  <si>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</si>
  <si>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</si>
  <si>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</si>
  <si>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</si>
  <si>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</si>
  <si>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</si>
  <si>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</si>
  <si>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</si>
  <si>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</si>
  <si>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</si>
  <si>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</si>
  <si>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</si>
  <si>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</si>
  <si>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</si>
  <si>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</si>
  <si>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</si>
  <si>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</si>
  <si>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</si>
  <si>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</si>
  <si>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</si>
  <si>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</si>
  <si>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</si>
  <si>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</si>
  <si>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</si>
  <si>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</si>
  <si>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</si>
  <si>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</si>
  <si>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</si>
  <si>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</si>
  <si>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</si>
  <si>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</si>
  <si>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</si>
  <si>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</si>
  <si>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</si>
  <si>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</si>
  <si>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</si>
  <si>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</si>
  <si>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</si>
  <si>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</si>
  <si>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</si>
  <si>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</si>
  <si>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</si>
  <si>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</si>
  <si>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</si>
  <si>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</si>
  <si>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</si>
  <si>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</si>
  <si>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</si>
  <si>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</si>
  <si>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</si>
  <si>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</si>
  <si>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</si>
  <si>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</si>
  <si>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</si>
  <si>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</si>
  <si>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</si>
  <si>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</si>
  <si>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</si>
  <si>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</si>
  <si>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</si>
  <si>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</si>
  <si>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</si>
  <si>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</si>
  <si>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</si>
  <si>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</si>
  <si>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</si>
  <si>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</si>
  <si>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</si>
  <si>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</si>
  <si>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</si>
  <si>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</si>
  <si>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</si>
  <si>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</si>
  <si>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</si>
  <si>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</si>
  <si>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</si>
  <si>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</si>
  <si>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</si>
  <si>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</si>
  <si>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</si>
  <si>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</si>
  <si>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</si>
  <si>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</si>
  <si>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</si>
  <si>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</si>
  <si>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</si>
  <si>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</si>
  <si>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</si>
  <si>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</si>
  <si>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</si>
  <si>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</si>
  <si>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</si>
  <si>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</si>
  <si>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</si>
  <si>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</si>
  <si>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</si>
  <si>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</si>
  <si>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</si>
  <si>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</si>
  <si>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</si>
  <si>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</si>
  <si>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</si>
  <si>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</si>
  <si>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</si>
  <si>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</si>
  <si>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</si>
  <si>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</si>
  <si>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</si>
  <si>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</si>
  <si>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</si>
  <si>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</si>
  <si>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</si>
  <si>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</si>
  <si>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</si>
  <si>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</si>
  <si>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</si>
  <si>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</si>
  <si>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</si>
  <si>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</si>
  <si>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</si>
  <si>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</si>
  <si>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</si>
  <si>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</si>
  <si>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</si>
  <si>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</si>
  <si>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</si>
  <si>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</si>
  <si>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</si>
  <si>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</si>
  <si>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</si>
  <si>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</si>
  <si>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</si>
  <si>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</si>
  <si>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</si>
  <si>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</si>
  <si>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</si>
  <si>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</si>
  <si>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</si>
  <si>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</si>
  <si>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</si>
  <si>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</si>
  <si>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</si>
  <si>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</si>
  <si>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</si>
  <si>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</si>
  <si>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</si>
  <si>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</si>
  <si>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</si>
  <si>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</si>
  <si>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</si>
  <si>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</si>
  <si>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</si>
  <si>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</si>
  <si>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</si>
  <si>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</si>
  <si>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</si>
  <si>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</si>
  <si>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</si>
  <si>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</si>
  <si>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</si>
  <si>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</si>
  <si>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</si>
  <si>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</si>
  <si>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</si>
  <si>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</si>
  <si>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</si>
  <si>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</si>
  <si>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</si>
  <si>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</si>
  <si>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</si>
  <si>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</si>
  <si>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</si>
  <si>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</si>
  <si>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</si>
  <si>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</si>
  <si>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</si>
  <si>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</si>
  <si>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</si>
  <si>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</si>
  <si>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</si>
  <si>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</si>
  <si>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</si>
  <si>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</si>
  <si>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</si>
  <si>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</si>
  <si>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</si>
  <si>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</si>
  <si>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</si>
  <si>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</si>
  <si>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</si>
  <si>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</si>
  <si>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</si>
  <si>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</si>
  <si>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</si>
  <si>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</si>
  <si>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</si>
  <si>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</si>
  <si>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</si>
  <si>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</si>
  <si>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</si>
  <si>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</si>
  <si>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</si>
  <si>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</si>
  <si>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</si>
  <si>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</si>
  <si>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</si>
  <si>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</si>
  <si>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</si>
  <si>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</si>
  <si>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</si>
  <si>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</si>
  <si>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</si>
  <si>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</si>
  <si>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</si>
  <si>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</si>
  <si>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</si>
  <si>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</si>
  <si>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</si>
  <si>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</si>
  <si>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</si>
  <si>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</si>
  <si>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</si>
  <si>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</si>
  <si>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</si>
  <si>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</si>
  <si>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</si>
  <si>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</si>
  <si>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</si>
  <si>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</si>
  <si>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</si>
  <si>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</si>
  <si>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</si>
  <si>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</si>
  <si>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</si>
  <si>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</si>
  <si>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</si>
  <si>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</si>
  <si>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</si>
  <si>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</si>
  <si>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</si>
  <si>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</si>
  <si>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</si>
  <si>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</si>
  <si>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</si>
  <si>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</si>
  <si>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</si>
  <si>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</si>
  <si>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</si>
  <si>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</si>
  <si>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</si>
  <si>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</si>
  <si>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</si>
  <si>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</si>
  <si>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</si>
  <si>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</si>
  <si>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</si>
  <si>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</si>
  <si>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</si>
  <si>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</si>
  <si>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</si>
  <si>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</si>
  <si>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</si>
  <si>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</si>
  <si>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</si>
  <si>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</si>
  <si>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</si>
  <si>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</si>
  <si>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</si>
  <si>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</si>
  <si>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</si>
  <si>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</si>
  <si>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</si>
  <si>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</si>
  <si>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</si>
  <si>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</si>
  <si>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</si>
  <si>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</si>
  <si>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</si>
  <si>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</si>
  <si>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</si>
  <si>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</si>
  <si>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</si>
  <si>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</si>
  <si>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</si>
  <si>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</si>
  <si>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</si>
  <si>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</si>
  <si>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</si>
  <si>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</si>
  <si>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</si>
  <si>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</si>
  <si>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</si>
  <si>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</si>
  <si>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</si>
  <si>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</si>
  <si>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</si>
  <si>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</si>
  <si>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</si>
  <si>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</si>
  <si>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</si>
  <si>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</si>
  <si>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</si>
  <si>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</si>
  <si>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</si>
  <si>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</si>
  <si>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</si>
  <si>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</si>
  <si>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</si>
  <si>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</si>
  <si>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</si>
  <si>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</si>
  <si>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</si>
  <si>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</si>
  <si>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</si>
  <si>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</si>
  <si>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</si>
  <si>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</si>
  <si>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</si>
  <si>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</si>
  <si>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</si>
  <si>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</si>
  <si>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</si>
  <si>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</si>
  <si>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</si>
  <si>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</si>
  <si>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</si>
  <si>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</si>
  <si>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</si>
  <si>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</si>
  <si>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</si>
  <si>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</si>
  <si>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</si>
  <si>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</si>
  <si>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</si>
  <si>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</si>
  <si>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</si>
  <si>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</si>
  <si>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</si>
  <si>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</si>
  <si>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</si>
  <si>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</si>
  <si>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</si>
  <si>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</si>
  <si>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</si>
  <si>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</si>
  <si>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</si>
  <si>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</si>
  <si>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</si>
  <si>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</si>
  <si>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</si>
  <si>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</si>
  <si>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</si>
  <si>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</si>
  <si>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</si>
  <si>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</si>
  <si>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</si>
  <si>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</si>
  <si>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</si>
  <si>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</si>
  <si>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</si>
  <si>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</si>
  <si>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</si>
  <si>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</si>
  <si>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</si>
  <si>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</si>
  <si>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</si>
  <si>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</si>
  <si>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</si>
  <si>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</si>
  <si>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</si>
  <si>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</si>
  <si>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</si>
  <si>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</si>
  <si>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</si>
  <si>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</si>
  <si>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</si>
  <si>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</si>
  <si>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</si>
  <si>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</si>
  <si>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</si>
  <si>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</si>
  <si>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</si>
  <si>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</si>
  <si>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</si>
  <si>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</si>
  <si>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</si>
  <si>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</si>
  <si>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</si>
  <si>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</si>
  <si>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</si>
  <si>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</si>
  <si>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</si>
  <si>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</si>
  <si>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</si>
  <si>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</si>
  <si>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</si>
  <si>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</si>
  <si>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</si>
  <si>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</si>
  <si>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</si>
  <si>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</si>
  <si>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</si>
  <si>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</si>
  <si>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</si>
  <si>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</si>
  <si>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</si>
  <si>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</si>
  <si>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</si>
  <si>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</si>
  <si>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</si>
  <si>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</si>
  <si>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</si>
  <si>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</si>
  <si>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</si>
  <si>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</si>
  <si>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</si>
  <si>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</si>
  <si>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</si>
  <si>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</si>
  <si>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</si>
  <si>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</si>
  <si>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</si>
  <si>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</si>
  <si>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</si>
  <si>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</si>
  <si>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</si>
  <si>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</si>
  <si>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</si>
  <si>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</si>
  <si>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</si>
  <si>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</si>
  <si>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</si>
  <si>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</si>
  <si>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</si>
  <si>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</si>
  <si>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</si>
  <si>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</si>
  <si>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</si>
  <si>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</si>
  <si>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</si>
  <si>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</si>
  <si>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</si>
  <si>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</si>
  <si>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</si>
  <si>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</si>
  <si>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</si>
  <si>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</si>
  <si>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</si>
  <si>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</si>
  <si>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</si>
  <si>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</si>
  <si>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</si>
  <si>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</si>
  <si>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</si>
  <si>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</si>
  <si>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</si>
  <si>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</si>
  <si>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</si>
  <si>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</si>
  <si>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</si>
  <si>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</si>
  <si>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</si>
  <si>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</si>
  <si>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</si>
  <si>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</si>
  <si>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</si>
  <si>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</si>
  <si>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</si>
  <si>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</si>
  <si>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</si>
  <si>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</si>
  <si>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</si>
  <si>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</si>
  <si>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</si>
  <si>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</si>
  <si>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</si>
  <si>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</si>
  <si>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</si>
  <si>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</si>
  <si>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</si>
  <si>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</si>
  <si>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</si>
  <si>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</si>
  <si>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</si>
  <si>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</si>
  <si>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</si>
  <si>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</si>
  <si>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</si>
  <si>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</si>
  <si>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</si>
  <si>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</si>
  <si>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</si>
  <si>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</si>
  <si>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</si>
  <si>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</si>
  <si>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</si>
  <si>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</si>
  <si>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</si>
  <si>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</si>
  <si>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</si>
  <si>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</si>
  <si>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</si>
  <si>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</si>
  <si>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</si>
  <si>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</si>
  <si>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</si>
  <si>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</si>
  <si>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</si>
  <si>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</si>
  <si>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</si>
  <si>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</si>
  <si>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</si>
  <si>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</si>
  <si>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</si>
  <si>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</si>
  <si>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</si>
  <si>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</si>
  <si>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</si>
  <si>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</si>
  <si>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</si>
  <si>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</si>
  <si>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</si>
  <si>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</si>
  <si>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</si>
  <si>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</si>
  <si>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</si>
  <si>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</si>
  <si>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</si>
  <si>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</si>
  <si>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</si>
  <si>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</si>
  <si>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</si>
  <si>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</si>
  <si>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</si>
  <si>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</si>
  <si>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</si>
  <si>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</si>
  <si>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</si>
  <si>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</si>
  <si>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</si>
  <si>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</si>
  <si>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</si>
  <si>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</si>
  <si>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</si>
  <si>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</si>
  <si>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</si>
  <si>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</si>
  <si>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</si>
  <si>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</si>
  <si>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</si>
  <si>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</si>
  <si>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</si>
  <si>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</si>
  <si>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</si>
  <si>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</si>
  <si>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</si>
  <si>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</si>
  <si>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</si>
  <si>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</si>
  <si>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</si>
  <si>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</si>
  <si>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</si>
  <si>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</si>
  <si>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</si>
  <si>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</si>
  <si>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</si>
  <si>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</si>
  <si>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</si>
  <si>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</si>
  <si>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</si>
  <si>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</si>
  <si>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</si>
  <si>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</si>
  <si>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</si>
  <si>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</si>
  <si>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</si>
  <si>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</si>
  <si>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</si>
  <si>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</si>
  <si>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</si>
  <si>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</si>
  <si>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</si>
  <si>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</si>
  <si>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</si>
  <si>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</si>
  <si>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</si>
  <si>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</si>
  <si>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</si>
  <si>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</si>
  <si>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</si>
  <si>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</si>
  <si>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</si>
  <si>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</si>
  <si>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</si>
  <si>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</si>
  <si>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</si>
  <si>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</si>
  <si>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</si>
  <si>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</si>
  <si>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</si>
  <si>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</si>
  <si>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</si>
  <si>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</si>
  <si>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</si>
  <si>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</si>
  <si>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</si>
  <si>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</si>
  <si>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</si>
  <si>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</si>
  <si>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</si>
  <si>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</si>
  <si>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</si>
  <si>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</si>
  <si>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</si>
  <si>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</si>
  <si>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</si>
  <si>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</si>
  <si>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</si>
  <si>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</si>
  <si>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</si>
  <si>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</si>
  <si>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</si>
  <si>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</si>
  <si>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</si>
  <si>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</si>
  <si>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</si>
  <si>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</si>
  <si>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</si>
  <si>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</si>
  <si>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</si>
  <si>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</si>
  <si>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</si>
  <si>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</si>
  <si>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</si>
  <si>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</si>
  <si>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</si>
  <si>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</si>
  <si>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</si>
  <si>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</si>
  <si>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</si>
  <si>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</si>
  <si>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</si>
  <si>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</si>
  <si>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</si>
  <si>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</si>
  <si>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</si>
  <si>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</si>
  <si>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</si>
  <si>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</si>
  <si>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</si>
  <si>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</si>
  <si>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</si>
  <si>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</si>
  <si>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</si>
  <si>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</si>
  <si>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</si>
  <si>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</si>
  <si>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</si>
  <si>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</si>
  <si>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</si>
  <si>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</si>
  <si>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</si>
  <si>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</si>
  <si>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</si>
  <si>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</si>
  <si>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</si>
  <si>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</si>
  <si>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</si>
  <si>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</si>
  <si>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</si>
  <si>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</si>
  <si>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</si>
  <si>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</si>
  <si>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</si>
  <si>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</si>
  <si>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</si>
  <si>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</si>
  <si>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</si>
  <si>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</si>
  <si>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</si>
  <si>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</si>
  <si>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</si>
  <si>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</si>
  <si>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</si>
  <si>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</si>
  <si>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</si>
  <si>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</si>
  <si>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</si>
  <si>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</si>
  <si>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</si>
  <si>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</si>
  <si>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</si>
  <si>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</si>
  <si>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</si>
  <si>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</si>
  <si>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</si>
  <si>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</si>
  <si>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</si>
  <si>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</si>
  <si>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</si>
  <si>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</si>
  <si>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</si>
  <si>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</si>
  <si>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</si>
  <si>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</si>
  <si>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</si>
  <si>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</si>
  <si>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</si>
  <si>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</si>
  <si>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</si>
  <si>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</si>
  <si>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</si>
  <si>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</si>
  <si>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</si>
  <si>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</si>
  <si>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</si>
  <si>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</si>
  <si>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</si>
  <si>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</si>
  <si>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</si>
  <si>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</si>
  <si>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</si>
  <si>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</si>
  <si>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</si>
  <si>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</si>
  <si>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</si>
  <si>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</si>
  <si>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</si>
  <si>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</si>
  <si>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</si>
  <si>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</si>
  <si>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</si>
  <si>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</si>
  <si>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</si>
  <si>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</si>
  <si>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</si>
  <si>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</si>
  <si>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</si>
  <si>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</si>
  <si>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</si>
  <si>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</si>
  <si>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</si>
  <si>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</si>
  <si>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</si>
  <si>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</si>
  <si>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</si>
  <si>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</si>
  <si>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</si>
  <si>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</si>
  <si>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</si>
  <si>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</si>
  <si>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</si>
  <si>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</si>
  <si>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</si>
  <si>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</si>
  <si>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</si>
  <si>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</si>
  <si>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</si>
  <si>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</si>
  <si>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</si>
  <si>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</si>
  <si>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</si>
  <si>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</si>
  <si>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</si>
  <si>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</si>
  <si>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</si>
  <si>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</si>
  <si>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</si>
  <si>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</si>
  <si>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</si>
  <si>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</si>
  <si>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</si>
  <si>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</si>
  <si>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</si>
  <si>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</si>
  <si>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</si>
  <si>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</si>
  <si>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</si>
  <si>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</si>
  <si>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</si>
  <si>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</si>
  <si>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</si>
  <si>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</si>
  <si>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</si>
  <si>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</si>
  <si>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</si>
  <si>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</si>
  <si>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</si>
  <si>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</si>
  <si>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</si>
  <si>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</si>
  <si>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</si>
  <si>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</si>
  <si>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</si>
  <si>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</si>
  <si>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</si>
  <si>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</si>
  <si>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</si>
  <si>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</si>
  <si>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</si>
  <si>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</si>
  <si>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</si>
  <si>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</si>
  <si>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</si>
  <si>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</si>
  <si>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</si>
  <si>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</si>
  <si>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</si>
  <si>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</si>
  <si>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</si>
  <si>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</si>
  <si>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</si>
  <si>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</si>
  <si>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</si>
  <si>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</si>
  <si>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</si>
  <si>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</si>
  <si>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</si>
  <si>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</si>
  <si>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</si>
  <si>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</si>
  <si>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</si>
  <si>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</si>
  <si>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</si>
  <si>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</si>
  <si>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</si>
  <si>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</si>
  <si>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</si>
  <si>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</si>
  <si>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</si>
  <si>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</si>
  <si>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</si>
  <si>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</si>
  <si>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</si>
  <si>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</si>
  <si>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</si>
  <si>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</si>
  <si>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</si>
  <si>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</si>
  <si>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</si>
  <si>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</si>
  <si>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</si>
  <si>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</si>
  <si>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</si>
  <si>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</si>
  <si>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</si>
  <si>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</si>
  <si>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</si>
  <si>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</si>
  <si>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</si>
  <si>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</si>
  <si>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</si>
  <si>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</si>
  <si>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</si>
  <si>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</si>
  <si>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</si>
  <si>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</si>
  <si>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</si>
  <si>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</si>
  <si>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</si>
  <si>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</si>
  <si>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</si>
  <si>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</si>
  <si>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</si>
  <si>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</si>
  <si>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</si>
  <si>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</si>
  <si>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</si>
  <si>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</si>
  <si>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</si>
  <si>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</si>
  <si>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</si>
  <si>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</si>
  <si>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</si>
  <si>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</si>
  <si>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</si>
  <si>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</si>
  <si>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</si>
  <si>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</si>
  <si>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</si>
  <si>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</si>
  <si>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</si>
  <si>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</si>
  <si>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</si>
  <si>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</si>
  <si>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</si>
  <si>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</si>
  <si>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</si>
  <si>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</si>
  <si>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</si>
  <si>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</si>
  <si>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</si>
  <si>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</si>
  <si>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</si>
  <si>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</si>
  <si>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</si>
  <si>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</si>
  <si>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</si>
  <si>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</si>
  <si>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</si>
  <si>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</si>
  <si>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</si>
  <si>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</si>
  <si>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</si>
  <si>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</si>
  <si>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</si>
  <si>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</si>
  <si>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</si>
  <si>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</si>
  <si>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</si>
  <si>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</si>
  <si>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</si>
  <si>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</si>
  <si>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</si>
  <si>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</si>
  <si>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</si>
  <si>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</si>
  <si>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</si>
  <si>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</si>
  <si>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</si>
  <si>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</si>
  <si>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</si>
  <si>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</si>
  <si>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</si>
  <si>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</si>
  <si>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</si>
  <si>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</si>
  <si>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</si>
  <si>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</si>
  <si>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</si>
  <si>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</si>
  <si>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</si>
  <si>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</si>
  <si>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</si>
  <si>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</si>
  <si>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</si>
  <si>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</si>
  <si>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</si>
  <si>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</si>
  <si>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</si>
  <si>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</si>
  <si>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</si>
  <si>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</si>
  <si>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</si>
  <si>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</si>
  <si>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</si>
  <si>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</si>
  <si>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</si>
  <si>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</si>
  <si>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</si>
  <si>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</si>
  <si>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</si>
  <si>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</si>
  <si>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</si>
  <si>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</si>
  <si>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</si>
  <si>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</si>
  <si>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</si>
  <si>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</si>
  <si>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</si>
  <si>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</si>
  <si>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</si>
  <si>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</si>
  <si>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</si>
  <si>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</si>
  <si>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</si>
  <si>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</si>
  <si>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</si>
  <si>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</si>
  <si>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</si>
  <si>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</si>
  <si>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</si>
  <si>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</si>
  <si>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</si>
  <si>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</si>
  <si>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</si>
  <si>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</si>
  <si>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</si>
  <si>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</si>
  <si>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</si>
  <si>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</si>
  <si>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</si>
  <si>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</si>
  <si>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</si>
  <si>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</si>
  <si>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</si>
  <si>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</si>
  <si>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</si>
  <si>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</si>
  <si>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</si>
  <si>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</si>
  <si>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</si>
  <si>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</si>
  <si>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</si>
  <si>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</si>
  <si>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</si>
  <si>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</si>
  <si>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</si>
  <si>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</si>
  <si>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</si>
  <si>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</si>
  <si>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</si>
  <si>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</si>
  <si>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</si>
  <si>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</si>
  <si>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</si>
  <si>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</si>
  <si>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</si>
  <si>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</si>
  <si>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</si>
  <si>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</si>
  <si>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</si>
  <si>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</si>
  <si>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</si>
  <si>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</si>
  <si>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</si>
  <si>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</si>
  <si>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</si>
  <si>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</si>
  <si>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</si>
  <si>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</si>
  <si>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</si>
  <si>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</si>
  <si>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</si>
  <si>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</si>
  <si>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</si>
  <si>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</si>
  <si>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</si>
  <si>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</si>
  <si>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</si>
  <si>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</si>
  <si>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</si>
  <si>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</si>
  <si>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</si>
  <si>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</si>
  <si>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</si>
  <si>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</si>
  <si>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</si>
  <si>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</si>
  <si>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</si>
  <si>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</si>
  <si>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</si>
  <si>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</si>
  <si>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</si>
  <si>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</si>
  <si>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</si>
  <si>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</si>
  <si>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</si>
  <si>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</si>
  <si>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</si>
  <si>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</si>
  <si>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</si>
  <si>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</si>
  <si>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</si>
  <si>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</si>
  <si>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</si>
  <si>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</si>
  <si>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</si>
  <si>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</si>
  <si>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</si>
  <si>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</si>
  <si>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</si>
  <si>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</si>
  <si>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</si>
  <si>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</si>
  <si>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</si>
  <si>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</si>
  <si>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</si>
  <si>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</si>
  <si>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</si>
  <si>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</si>
  <si>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</si>
  <si>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</si>
  <si>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</si>
  <si>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</si>
  <si>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</si>
  <si>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</si>
  <si>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</si>
  <si>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</si>
  <si>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</si>
  <si>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</si>
  <si>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</si>
  <si>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</si>
  <si>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</si>
  <si>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</si>
  <si>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</si>
  <si>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</si>
  <si>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</si>
  <si>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</si>
  <si>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</si>
  <si>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</si>
  <si>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</si>
  <si>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</si>
  <si>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</si>
  <si>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</si>
  <si>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</si>
  <si>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</si>
  <si>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</si>
  <si>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</si>
  <si>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</si>
  <si>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</si>
  <si>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</si>
  <si>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</si>
  <si>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</si>
  <si>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</si>
  <si>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</si>
  <si>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</si>
  <si>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</si>
  <si>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</si>
  <si>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</si>
  <si>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</si>
  <si>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</si>
  <si>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</si>
  <si>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</si>
  <si>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</si>
  <si>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</si>
  <si>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</si>
  <si>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</si>
  <si>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</si>
  <si>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</si>
  <si>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</si>
  <si>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</si>
  <si>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</si>
  <si>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</si>
  <si>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</si>
  <si>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</si>
  <si>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</si>
  <si>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</si>
  <si>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</si>
  <si>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</si>
  <si>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</si>
  <si>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</si>
  <si>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</si>
  <si>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</si>
  <si>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</si>
  <si>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</si>
  <si>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</si>
  <si>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</si>
  <si>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</si>
  <si>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</si>
  <si>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</si>
  <si>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</si>
  <si>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</si>
  <si>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</si>
  <si>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</si>
  <si>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</si>
  <si>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</si>
  <si>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</si>
  <si>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</si>
  <si>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</si>
  <si>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</si>
  <si>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</si>
  <si>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</si>
  <si>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</si>
  <si>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</si>
  <si>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</si>
  <si>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</si>
  <si>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</si>
  <si>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</si>
  <si>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</si>
  <si>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</si>
  <si>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</si>
  <si>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</si>
  <si>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</si>
  <si>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</si>
  <si>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</si>
  <si>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</si>
  <si>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</si>
  <si>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</si>
  <si>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</si>
  <si>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</si>
  <si>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</si>
  <si>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</si>
  <si>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</si>
  <si>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</si>
  <si>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</si>
  <si>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</si>
  <si>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</si>
  <si>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</si>
  <si>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</si>
  <si>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</si>
  <si>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</si>
  <si>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</si>
  <si>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</si>
  <si>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</si>
  <si>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</si>
  <si>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</si>
  <si>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</si>
  <si>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</si>
  <si>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</si>
  <si>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</si>
  <si>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</si>
  <si>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</si>
  <si>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</si>
  <si>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</si>
  <si>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</si>
  <si>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</si>
  <si>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</si>
  <si>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</si>
  <si>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</si>
  <si>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</si>
  <si>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</si>
  <si>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</si>
  <si>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</si>
  <si>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</si>
  <si>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</si>
  <si>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</si>
  <si>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</si>
  <si>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</si>
  <si>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</si>
  <si>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</si>
  <si>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</si>
  <si>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</si>
  <si>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</si>
  <si>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</si>
  <si>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</si>
  <si>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</si>
  <si>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</si>
  <si>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</si>
  <si>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</si>
  <si>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</si>
  <si>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</si>
  <si>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</si>
  <si>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</si>
  <si>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</si>
  <si>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</si>
  <si>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</si>
  <si>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</si>
  <si>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</si>
  <si>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</si>
  <si>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</si>
  <si>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</si>
  <si>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</si>
  <si>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</si>
  <si>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</si>
  <si>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</si>
  <si>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</si>
  <si>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</si>
  <si>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</si>
  <si>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</si>
  <si>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</si>
  <si>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</si>
  <si>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</si>
  <si>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</si>
  <si>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</si>
  <si>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</si>
  <si>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</si>
  <si>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</si>
  <si>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</si>
  <si>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</si>
  <si>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</si>
  <si>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</si>
  <si>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</si>
  <si>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</si>
  <si>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</si>
  <si>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</si>
  <si>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</si>
  <si>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</si>
  <si>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</si>
  <si>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</si>
  <si>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</si>
  <si>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</si>
  <si>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</si>
  <si>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</si>
  <si>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</si>
  <si>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</si>
  <si>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</si>
  <si>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</si>
  <si>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</si>
  <si>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</si>
  <si>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</si>
  <si>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</si>
  <si>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</si>
  <si>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</si>
  <si>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</si>
  <si>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</si>
  <si>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</si>
  <si>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</si>
  <si>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</si>
  <si>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</si>
  <si>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</si>
  <si>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</si>
  <si>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</si>
  <si>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</si>
  <si>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</si>
  <si>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</si>
  <si>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</si>
  <si>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</si>
  <si>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</si>
  <si>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</si>
  <si>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</si>
  <si>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</si>
  <si>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</si>
  <si>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</si>
  <si>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</si>
  <si>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</si>
  <si>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</si>
  <si>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</si>
  <si>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</si>
  <si>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</si>
  <si>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</si>
  <si>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</si>
  <si>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</si>
  <si>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</si>
  <si>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</si>
  <si>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</si>
  <si>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</si>
  <si>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</si>
  <si>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</si>
  <si>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</si>
  <si>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</si>
  <si>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</si>
  <si>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</si>
  <si>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</si>
  <si>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</si>
  <si>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</si>
  <si>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</si>
  <si>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</si>
  <si>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</si>
  <si>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</si>
  <si>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</si>
  <si>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</si>
  <si>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</si>
  <si>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</si>
  <si>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</si>
  <si>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</si>
  <si>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</si>
  <si>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</si>
  <si>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</si>
  <si>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</si>
  <si>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</si>
  <si>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</si>
  <si>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</si>
  <si>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</si>
  <si>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</si>
  <si>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</si>
  <si>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</si>
  <si>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</si>
  <si>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</si>
  <si>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</si>
  <si>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</si>
  <si>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</si>
  <si>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</si>
  <si>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</si>
  <si>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</si>
  <si>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</si>
  <si>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</si>
  <si>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</si>
  <si>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</si>
  <si>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</si>
  <si>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</si>
  <si>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</si>
  <si>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</si>
  <si>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</si>
  <si>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</si>
  <si>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</si>
  <si>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</si>
  <si>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</si>
  <si>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</si>
  <si>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</si>
  <si>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</si>
  <si>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</si>
  <si>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</si>
  <si>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</si>
  <si>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</si>
  <si>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</si>
  <si>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</si>
  <si>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</si>
  <si>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</si>
  <si>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</si>
  <si>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</si>
  <si>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</si>
  <si>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</si>
  <si>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</si>
  <si>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</si>
  <si>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</si>
  <si>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</si>
  <si>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</si>
  <si>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</si>
  <si>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</si>
  <si>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</si>
  <si>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</si>
  <si>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</si>
  <si>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</si>
  <si>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</si>
  <si>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</si>
  <si>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</si>
  <si>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</si>
  <si>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</si>
  <si>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</si>
  <si>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</si>
  <si>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</si>
  <si>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</si>
  <si>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</si>
  <si>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</si>
  <si>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</si>
  <si>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</si>
  <si>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</si>
  <si>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</si>
  <si>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</si>
  <si>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</si>
  <si>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</si>
  <si>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</si>
  <si>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</si>
  <si>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</si>
  <si>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</si>
  <si>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</si>
  <si>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</si>
  <si>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</si>
  <si>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</si>
  <si>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</si>
  <si>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</si>
  <si>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</si>
  <si>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</si>
  <si>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</si>
  <si>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</si>
  <si>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</si>
  <si>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</si>
  <si>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</si>
  <si>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</si>
  <si>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</si>
  <si>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</si>
  <si>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</si>
  <si>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</si>
  <si>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</si>
  <si>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</si>
  <si>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</si>
  <si>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</si>
  <si>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</si>
  <si>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</si>
  <si>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</si>
  <si>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</si>
  <si>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</si>
  <si>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</si>
  <si>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</si>
  <si>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</si>
  <si>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</si>
  <si>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</si>
  <si>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</si>
  <si>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</si>
  <si>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</si>
  <si>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</si>
  <si>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</si>
  <si>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</si>
  <si>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</si>
  <si>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</si>
  <si>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</si>
  <si>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</si>
  <si>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</si>
  <si>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</si>
  <si>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</si>
  <si>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</si>
  <si>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</si>
  <si>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</si>
  <si>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</si>
  <si>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</si>
  <si>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</si>
  <si>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</si>
  <si>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</si>
  <si>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</si>
  <si>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</si>
  <si>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</si>
  <si>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</si>
  <si>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</si>
  <si>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</si>
  <si>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</si>
  <si>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</si>
  <si>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</si>
  <si>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</si>
  <si>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</si>
  <si>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</si>
  <si>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</si>
  <si>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</si>
  <si>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</si>
  <si>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</si>
  <si>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</si>
  <si>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</si>
  <si>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</si>
  <si>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</si>
  <si>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</si>
  <si>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</si>
  <si>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</si>
  <si>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</si>
  <si>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</si>
  <si>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</si>
  <si>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</si>
  <si>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</si>
  <si>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</si>
  <si>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</si>
  <si>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</si>
  <si>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</si>
  <si>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</si>
  <si>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</si>
  <si>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</si>
  <si>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</si>
  <si>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</si>
  <si>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</si>
  <si>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</si>
  <si>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</si>
  <si>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</si>
  <si>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</si>
  <si>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</si>
  <si>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</si>
  <si>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</si>
  <si>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</si>
  <si>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</si>
  <si>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</si>
  <si>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</si>
  <si>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</si>
  <si>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</si>
  <si>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</si>
  <si>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</si>
  <si>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</si>
  <si>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</si>
  <si>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</si>
  <si>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</si>
  <si>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</si>
  <si>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</si>
  <si>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</si>
  <si>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</si>
  <si>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</si>
  <si>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</si>
  <si>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</si>
  <si>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</si>
  <si>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</si>
  <si>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</si>
  <si>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</si>
  <si>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</si>
  <si>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</si>
  <si>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</si>
  <si>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</si>
  <si>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</si>
  <si>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</si>
  <si>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</si>
  <si>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</si>
  <si>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</si>
  <si>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</si>
  <si>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</si>
  <si>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</si>
  <si>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</si>
  <si>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</si>
  <si>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</si>
  <si>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</si>
  <si>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</si>
  <si>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</si>
  <si>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</si>
  <si>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</si>
  <si>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</si>
  <si>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</si>
  <si>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</si>
  <si>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</si>
  <si>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</si>
  <si>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</si>
  <si>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</si>
  <si>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</si>
  <si>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</si>
  <si>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</si>
  <si>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</si>
  <si>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</si>
  <si>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</si>
  <si>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</si>
  <si>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</si>
  <si>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</si>
  <si>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</si>
  <si>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</si>
  <si>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</si>
  <si>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</si>
  <si>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</si>
  <si>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</si>
  <si>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</si>
  <si>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</si>
  <si>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</si>
  <si>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</si>
  <si>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</si>
  <si>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</si>
  <si>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</si>
  <si>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</si>
  <si>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</si>
  <si>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</si>
  <si>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</si>
  <si>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</si>
  <si>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</si>
  <si>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</si>
  <si>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</si>
  <si>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</si>
  <si>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</si>
  <si>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</si>
  <si>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</si>
  <si>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</si>
  <si>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</si>
  <si>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</si>
  <si>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</si>
  <si>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</si>
  <si>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</si>
  <si>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</si>
  <si>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</si>
  <si>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</si>
  <si>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</si>
  <si>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</si>
  <si>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</si>
  <si>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</si>
  <si>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</si>
  <si>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</si>
  <si>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</si>
  <si>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</si>
  <si>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</si>
  <si>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</si>
  <si>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</si>
  <si>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</si>
  <si>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</si>
  <si>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</si>
  <si>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</si>
  <si>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</si>
  <si>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</si>
  <si>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</si>
  <si>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</si>
  <si>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</si>
  <si>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</si>
  <si>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</si>
  <si>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</si>
  <si>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</si>
  <si>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</si>
  <si>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</si>
  <si>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</si>
  <si>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</si>
  <si>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</si>
  <si>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</si>
  <si>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</si>
  <si>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</si>
  <si>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</si>
  <si>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</si>
  <si>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</si>
  <si>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</si>
  <si>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</si>
  <si>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</si>
  <si>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</si>
  <si>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</si>
  <si>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</si>
  <si>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</si>
  <si>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</si>
  <si>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</si>
  <si>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</si>
  <si>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</si>
  <si>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</si>
  <si>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</si>
  <si>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</si>
  <si>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</si>
  <si>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</si>
  <si>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</si>
  <si>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</si>
  <si>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</si>
  <si>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</si>
  <si>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</si>
  <si>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</si>
  <si>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</si>
  <si>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</si>
  <si>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</si>
  <si>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</si>
  <si>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</si>
  <si>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</si>
  <si>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</si>
  <si>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</si>
  <si>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</si>
  <si>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</si>
  <si>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</si>
  <si>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</si>
  <si>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</si>
  <si>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</si>
  <si>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</si>
  <si>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</si>
  <si>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</si>
  <si>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</si>
  <si>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</si>
  <si>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</si>
  <si>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</si>
  <si>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</si>
  <si>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</si>
  <si>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</si>
  <si>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</si>
  <si>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</si>
  <si>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</si>
  <si>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</si>
  <si>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</si>
  <si>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</si>
  <si>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</si>
  <si>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</si>
  <si>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</si>
  <si>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</si>
  <si>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</si>
  <si>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</si>
  <si>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</si>
  <si>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</si>
  <si>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</si>
  <si>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</si>
  <si>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</si>
  <si>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</si>
  <si>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</si>
  <si>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</si>
  <si>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</si>
  <si>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</si>
  <si>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</si>
  <si>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</si>
  <si>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</si>
  <si>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</si>
  <si>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</si>
  <si>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</si>
  <si>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</si>
  <si>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</si>
  <si>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</si>
  <si>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</si>
  <si>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</si>
  <si>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</si>
  <si>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</si>
  <si>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</si>
  <si>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</si>
  <si>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</si>
  <si>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</si>
  <si>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</si>
  <si>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</si>
  <si>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</si>
  <si>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</si>
  <si>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</si>
  <si>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</si>
  <si>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</si>
  <si>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</si>
  <si>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</si>
  <si>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</si>
  <si>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</si>
  <si>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</si>
  <si>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</si>
  <si>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</si>
  <si>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</si>
  <si>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</si>
  <si>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</si>
  <si>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</si>
  <si>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</si>
  <si>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</si>
  <si>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</si>
  <si>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</si>
  <si>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</si>
  <si>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</si>
  <si>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</si>
  <si>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</si>
  <si>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</si>
  <si>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</si>
  <si>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</si>
  <si>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</si>
  <si>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</si>
  <si>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</si>
  <si>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</si>
  <si>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</si>
  <si>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</si>
  <si>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</si>
  <si>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</si>
  <si>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</si>
  <si>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</si>
  <si>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</si>
  <si>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</si>
  <si>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</si>
  <si>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</si>
  <si>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</si>
  <si>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</si>
  <si>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</si>
  <si>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</si>
  <si>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</si>
  <si>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</si>
  <si>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</si>
  <si>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</si>
  <si>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</si>
  <si>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</si>
  <si>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</si>
  <si>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</si>
  <si>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</si>
  <si>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</si>
  <si>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</si>
  <si>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</si>
  <si>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</si>
  <si>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</si>
  <si>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</si>
  <si>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</si>
  <si>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</si>
  <si>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</si>
  <si>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</si>
  <si>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</si>
  <si>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</si>
  <si>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</si>
  <si>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</si>
  <si>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</si>
  <si>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</si>
  <si>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</si>
  <si>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</si>
  <si>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</si>
  <si>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</si>
  <si>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</si>
  <si>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</si>
  <si>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</si>
  <si>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</si>
  <si>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</si>
  <si>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</si>
  <si>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</si>
  <si>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</si>
  <si>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</si>
  <si>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</si>
  <si>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</si>
  <si>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</si>
  <si>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</si>
  <si>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</si>
  <si>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</si>
  <si>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</si>
  <si>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</si>
  <si>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</si>
  <si>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</si>
  <si>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</si>
  <si>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</si>
  <si>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</si>
  <si>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</si>
  <si>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</si>
  <si>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</si>
  <si>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</si>
  <si>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</si>
  <si>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</si>
  <si>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</si>
  <si>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</si>
  <si>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</si>
  <si>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</si>
  <si>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</si>
  <si>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</si>
  <si>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</si>
  <si>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</si>
  <si>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</si>
  <si>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</si>
  <si>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</si>
  <si>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</si>
  <si>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</si>
  <si>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</si>
  <si>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</si>
  <si>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</si>
  <si>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</si>
  <si>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</si>
  <si>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</si>
  <si>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</si>
  <si>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</si>
  <si>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</si>
  <si>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</si>
  <si>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</si>
  <si>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</si>
  <si>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</si>
  <si>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</si>
  <si>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</si>
  <si>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</si>
  <si>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</si>
  <si>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</si>
  <si>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</si>
  <si>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</si>
  <si>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</si>
  <si>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</si>
  <si>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</si>
  <si>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</si>
  <si>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</si>
  <si>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</si>
  <si>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</si>
  <si>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</si>
  <si>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</si>
  <si>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</si>
  <si>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</si>
  <si>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</si>
  <si>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</si>
  <si>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</si>
  <si>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</si>
  <si>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</si>
  <si>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</si>
  <si>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</si>
  <si>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</si>
  <si>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</si>
  <si>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</si>
  <si>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</si>
  <si>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</si>
  <si>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</si>
  <si>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</si>
  <si>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</si>
  <si>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</si>
  <si>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</si>
  <si>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</si>
  <si>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</si>
  <si>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</si>
  <si>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</si>
  <si>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</si>
  <si>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</si>
  <si>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</si>
  <si>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</si>
  <si>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</si>
  <si>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</si>
  <si>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</si>
  <si>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</si>
  <si>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</si>
  <si>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</si>
  <si>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</si>
  <si>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</si>
  <si>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</si>
  <si>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</si>
  <si>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</si>
  <si>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</si>
  <si>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</si>
  <si>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</si>
  <si>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</si>
  <si>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</si>
  <si>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</si>
  <si>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</si>
  <si>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</si>
  <si>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</si>
  <si>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</si>
  <si>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</si>
  <si>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</si>
  <si>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</si>
  <si>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</si>
  <si>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</si>
  <si>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</si>
  <si>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</si>
  <si>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</si>
  <si>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</si>
  <si>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</si>
  <si>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</si>
  <si>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</si>
  <si>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</si>
  <si>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</si>
  <si>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</si>
  <si>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</si>
  <si>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</si>
  <si>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</si>
  <si>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</si>
  <si>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</si>
  <si>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</si>
  <si>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</si>
  <si>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</si>
  <si>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</si>
  <si>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</si>
  <si>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</si>
  <si>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</si>
  <si>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</si>
  <si>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</si>
  <si>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</si>
  <si>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</si>
  <si>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</si>
  <si>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</si>
  <si>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</si>
  <si>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</si>
  <si>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</si>
  <si>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</si>
  <si>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</si>
  <si>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</si>
  <si>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</si>
  <si>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</si>
  <si>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</si>
  <si>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</si>
  <si>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</si>
  <si>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</si>
  <si>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</si>
  <si>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</si>
  <si>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</si>
  <si>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</si>
  <si>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</si>
  <si>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</si>
  <si>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</si>
  <si>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</si>
  <si>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</si>
  <si>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</si>
  <si>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</si>
  <si>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</si>
  <si>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</si>
  <si>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</si>
  <si>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</si>
  <si>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</si>
  <si>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</si>
  <si>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</si>
  <si>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</si>
  <si>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</si>
  <si>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</si>
  <si>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</si>
  <si>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</si>
  <si>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</si>
  <si>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</si>
  <si>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</si>
  <si>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</si>
  <si>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</si>
  <si>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</si>
  <si>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</si>
  <si>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</si>
  <si>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</si>
  <si>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</si>
  <si>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</si>
  <si>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</si>
  <si>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</si>
  <si>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</si>
  <si>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</si>
  <si>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</si>
  <si>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</si>
  <si>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</si>
  <si>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</si>
  <si>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</si>
  <si>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</si>
  <si>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</si>
  <si>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</si>
  <si>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</si>
  <si>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</si>
  <si>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</si>
  <si>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</si>
  <si>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</si>
  <si>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</si>
  <si>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</si>
  <si>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</si>
  <si>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</si>
  <si>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</si>
  <si>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</si>
  <si>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</si>
  <si>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</si>
  <si>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</si>
  <si>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</si>
  <si>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</si>
  <si>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</si>
  <si>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</si>
  <si>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</si>
  <si>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</si>
  <si>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</si>
  <si>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</si>
  <si>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</si>
  <si>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</si>
  <si>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</si>
  <si>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</si>
  <si>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</si>
  <si>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</si>
  <si>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</si>
  <si>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</si>
  <si>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</si>
  <si>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</si>
  <si>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</si>
  <si>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</si>
  <si>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</si>
  <si>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</si>
  <si>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</si>
  <si>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</si>
  <si>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</si>
  <si>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</si>
  <si>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</si>
  <si>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</si>
  <si>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</si>
  <si>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</si>
  <si>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</si>
  <si>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</si>
  <si>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</si>
  <si>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</si>
  <si>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</si>
  <si>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</si>
  <si>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</si>
  <si>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</si>
  <si>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</si>
  <si>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</si>
  <si>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</si>
  <si>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</si>
  <si>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</si>
  <si>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</si>
  <si>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</si>
  <si>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</si>
  <si>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</si>
  <si>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</si>
  <si>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</si>
  <si>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</si>
  <si>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</si>
  <si>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</si>
  <si>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</si>
  <si>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</si>
  <si>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</si>
  <si>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</si>
  <si>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</si>
  <si>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</si>
  <si>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</si>
  <si>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</si>
  <si>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</si>
  <si>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</si>
  <si>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</si>
  <si>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</si>
  <si>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</si>
  <si>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</si>
  <si>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</si>
  <si>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</si>
  <si>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</si>
  <si>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</si>
  <si>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</si>
  <si>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</si>
  <si>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</si>
  <si>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</si>
  <si>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</si>
  <si>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</si>
  <si>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</si>
  <si>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</si>
  <si>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</si>
  <si>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</si>
  <si>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</si>
  <si>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</si>
  <si>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</si>
  <si>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</si>
  <si>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</si>
  <si>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</si>
  <si>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</si>
  <si>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</si>
  <si>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</si>
  <si>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</si>
  <si>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</si>
  <si>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</si>
  <si>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</si>
  <si>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</si>
  <si>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</si>
  <si>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</si>
  <si>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</si>
  <si>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</si>
  <si>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</si>
  <si>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</si>
  <si>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</si>
  <si>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</si>
  <si>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</si>
  <si>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</si>
  <si>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</si>
  <si>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</si>
  <si>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</si>
  <si>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</si>
  <si>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</si>
  <si>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</si>
  <si>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</si>
  <si>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</si>
  <si>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</si>
  <si>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</si>
  <si>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</si>
  <si>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</si>
  <si>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</si>
  <si>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</si>
  <si>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</si>
  <si>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</si>
  <si>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</si>
  <si>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</si>
  <si>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</si>
  <si>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</si>
  <si>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</si>
  <si>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</si>
  <si>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</si>
  <si>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</si>
  <si>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</si>
  <si>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</si>
  <si>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</si>
  <si>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</si>
  <si>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</si>
  <si>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</si>
  <si>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</si>
  <si>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</si>
  <si>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</si>
  <si>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</si>
  <si>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</si>
  <si>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</si>
  <si>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</si>
  <si>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</si>
  <si>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</si>
  <si>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</si>
  <si>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</si>
  <si>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</si>
  <si>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</si>
  <si>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</si>
  <si>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</si>
  <si>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</si>
  <si>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</si>
  <si>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</si>
  <si>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</si>
  <si>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</si>
  <si>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</si>
  <si>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</si>
  <si>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</si>
  <si>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</si>
  <si>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</si>
  <si>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</si>
  <si>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</si>
  <si>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</si>
  <si>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</si>
  <si>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</si>
  <si>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</si>
  <si>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</si>
  <si>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</si>
  <si>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</si>
  <si>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</si>
  <si>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</si>
  <si>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</si>
  <si>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</si>
  <si>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</si>
  <si>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</si>
  <si>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</si>
  <si>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</si>
  <si>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</si>
  <si>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</si>
  <si>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</si>
  <si>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</si>
  <si>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</si>
  <si>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</si>
  <si>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</si>
  <si>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</si>
  <si>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</si>
  <si>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</si>
  <si>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</si>
  <si>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</si>
  <si>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</si>
  <si>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</si>
  <si>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</si>
  <si>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</si>
  <si>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</si>
  <si>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</si>
  <si>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</si>
  <si>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</si>
  <si>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</si>
  <si>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</si>
  <si>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</si>
  <si>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</si>
  <si>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</si>
  <si>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</si>
  <si>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</si>
  <si>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</si>
  <si>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</si>
  <si>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</si>
  <si>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</si>
  <si>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</si>
  <si>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</si>
  <si>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</si>
  <si>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</si>
  <si>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</si>
  <si>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</si>
  <si>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</si>
  <si>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</si>
  <si>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</si>
  <si>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</si>
  <si>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</si>
  <si>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</si>
  <si>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</si>
  <si>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</si>
  <si>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</si>
  <si>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</si>
  <si>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</si>
  <si>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</si>
  <si>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</si>
  <si>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</si>
  <si>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</si>
  <si>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</si>
  <si>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</si>
  <si>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</si>
  <si>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</si>
  <si>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</si>
  <si>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</si>
  <si>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</si>
  <si>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</si>
  <si>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</si>
  <si>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</si>
  <si>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</si>
  <si>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</si>
  <si>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</si>
  <si>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</si>
  <si>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</si>
  <si>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</si>
  <si>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</si>
  <si>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</si>
  <si>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</si>
  <si>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</si>
  <si>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</si>
  <si>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</si>
  <si>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</si>
  <si>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</si>
  <si>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</si>
  <si>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</si>
  <si>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</si>
  <si>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</si>
  <si>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</si>
  <si>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</si>
  <si>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</si>
  <si>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</si>
  <si>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</si>
  <si>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</si>
  <si>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</si>
  <si>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</si>
  <si>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</si>
  <si>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</si>
  <si>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</si>
  <si>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</si>
  <si>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</si>
  <si>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</si>
  <si>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</si>
  <si>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</si>
  <si>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</si>
  <si>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</si>
  <si>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</si>
  <si>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</si>
  <si>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</si>
  <si>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</si>
  <si>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</si>
  <si>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</si>
  <si>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</si>
  <si>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</si>
  <si>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</si>
  <si>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</si>
  <si>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</si>
  <si>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</si>
  <si>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</si>
  <si>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</si>
  <si>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</si>
  <si>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</si>
  <si>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</si>
  <si>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</si>
  <si>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</si>
  <si>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</si>
  <si>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</si>
  <si>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</si>
  <si>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</si>
  <si>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</si>
  <si>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</si>
  <si>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</si>
  <si>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</si>
  <si>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</si>
  <si>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</si>
  <si>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</si>
  <si>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</si>
  <si>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</si>
  <si>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</si>
  <si>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</si>
  <si>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</si>
  <si>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</si>
  <si>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</si>
  <si>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</si>
  <si>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</si>
  <si>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</si>
  <si>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</si>
  <si>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</si>
  <si>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</si>
  <si>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</si>
  <si>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</si>
  <si>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</si>
  <si>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</si>
  <si>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</si>
  <si>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</si>
  <si>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</si>
  <si>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</si>
  <si>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</si>
  <si>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</si>
  <si>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</si>
  <si>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</si>
  <si>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</si>
  <si>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</si>
  <si>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</si>
  <si>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</si>
  <si>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</si>
  <si>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</si>
  <si>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</si>
  <si>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</si>
  <si>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</si>
  <si>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</si>
  <si>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</si>
  <si>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</si>
  <si>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</si>
  <si>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</si>
  <si>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</si>
  <si>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</si>
  <si>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</si>
  <si>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</si>
  <si>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</si>
  <si>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</si>
  <si>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</si>
  <si>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</si>
  <si>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</si>
  <si>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</si>
  <si>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</si>
  <si>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</si>
  <si>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</si>
  <si>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</si>
  <si>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</si>
  <si>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</si>
  <si>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</si>
  <si>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</si>
  <si>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</si>
  <si>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</si>
  <si>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</si>
  <si>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</si>
  <si>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</si>
  <si>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</si>
  <si>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</si>
  <si>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</si>
  <si>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</si>
  <si>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</si>
  <si>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</si>
  <si>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</si>
  <si>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</si>
  <si>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</si>
  <si>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</si>
  <si>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</si>
  <si>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</si>
  <si>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</si>
  <si>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</si>
  <si>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</si>
  <si>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</si>
  <si>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</si>
  <si>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</si>
  <si>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</si>
  <si>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</si>
  <si>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</si>
  <si>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</si>
  <si>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</si>
  <si>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</si>
  <si>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</si>
  <si>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</si>
  <si>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</si>
  <si>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</si>
  <si>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</si>
  <si>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</si>
  <si>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</si>
  <si>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</si>
  <si>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</si>
  <si>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</si>
  <si>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</si>
  <si>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</si>
  <si>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</si>
  <si>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</si>
  <si>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</si>
  <si>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</si>
  <si>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</si>
  <si>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</si>
  <si>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</si>
  <si>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</si>
  <si>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</si>
  <si>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</si>
  <si>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</si>
  <si>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</si>
  <si>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</si>
  <si>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</si>
  <si>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</si>
  <si>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</si>
  <si>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</si>
  <si>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</si>
  <si>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</si>
  <si>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</si>
  <si>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</si>
  <si>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</si>
  <si>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</si>
  <si>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</si>
  <si>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</si>
  <si>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</si>
  <si>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</si>
  <si>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</si>
  <si>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</si>
  <si>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</si>
  <si>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</si>
  <si>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</si>
  <si>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</si>
  <si>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</si>
  <si>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</si>
  <si>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</si>
  <si>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</si>
  <si>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</si>
  <si>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</si>
  <si>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</si>
  <si>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</si>
  <si>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</si>
  <si>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</si>
  <si>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</si>
  <si>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</si>
  <si>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</si>
  <si>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</si>
  <si>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</si>
  <si>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</si>
  <si>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</si>
  <si>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</si>
  <si>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</si>
  <si>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</si>
  <si>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</si>
  <si>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</si>
  <si>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</si>
  <si>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</si>
  <si>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</si>
  <si>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</si>
  <si>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</si>
  <si>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</si>
  <si>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</si>
  <si>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</si>
  <si>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</si>
  <si>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</si>
  <si>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</si>
  <si>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</si>
  <si>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</si>
  <si>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</si>
  <si>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</si>
  <si>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</si>
  <si>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</si>
  <si>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</si>
  <si>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</si>
  <si>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</si>
  <si>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</si>
  <si>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</si>
  <si>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</si>
  <si>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</si>
  <si>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</si>
  <si>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</si>
  <si>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</si>
  <si>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</si>
  <si>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</si>
  <si>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</si>
  <si>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</si>
  <si>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</si>
  <si>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</si>
  <si>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</si>
  <si>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</si>
  <si>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</si>
  <si>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</si>
  <si>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</si>
  <si>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</si>
  <si>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</si>
  <si>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</si>
  <si>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</si>
  <si>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</si>
  <si>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</si>
  <si>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</si>
  <si>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</si>
  <si>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</si>
  <si>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</si>
  <si>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</si>
  <si>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</si>
  <si>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</si>
  <si>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</si>
  <si>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</si>
  <si>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</si>
  <si>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</si>
  <si>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</si>
  <si>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</si>
  <si>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</si>
  <si>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</si>
  <si>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</si>
  <si>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</si>
  <si>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</si>
  <si>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</si>
  <si>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</si>
  <si>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</si>
  <si>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</si>
  <si>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</si>
  <si>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</si>
  <si>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</si>
  <si>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</si>
  <si>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</si>
  <si>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</si>
  <si>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</si>
  <si>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</si>
  <si>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</si>
  <si>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</si>
  <si>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</si>
  <si>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</si>
  <si>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</si>
  <si>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</si>
  <si>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</si>
  <si>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</si>
  <si>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</si>
  <si>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</si>
  <si>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</si>
  <si>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</si>
  <si>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</si>
  <si>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</si>
  <si>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</si>
  <si>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</si>
  <si>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</si>
  <si>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</si>
  <si>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</si>
  <si>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</si>
  <si>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</si>
  <si>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</si>
  <si>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</si>
  <si>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</si>
  <si>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</si>
  <si>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</si>
  <si>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</si>
  <si>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</si>
  <si>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</si>
  <si>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</si>
  <si>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</si>
  <si>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</si>
  <si>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</si>
  <si>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</si>
  <si>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</si>
  <si>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</si>
  <si>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</si>
  <si>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</si>
  <si>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</si>
  <si>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</si>
  <si>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</si>
  <si>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</si>
  <si>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</si>
  <si>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</si>
  <si>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</si>
  <si>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</si>
  <si>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</si>
  <si>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</si>
  <si>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</si>
  <si>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</si>
  <si>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</si>
  <si>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</si>
  <si>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</si>
  <si>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</si>
  <si>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</si>
  <si>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</si>
  <si>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</si>
  <si>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</si>
  <si>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</si>
  <si>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</si>
  <si>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</si>
  <si>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</si>
  <si>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</si>
  <si>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</si>
  <si>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</si>
  <si>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</si>
  <si>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</si>
  <si>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</si>
  <si>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</si>
  <si>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</si>
  <si>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</si>
  <si>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</si>
  <si>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</si>
  <si>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</si>
  <si>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</si>
  <si>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</si>
  <si>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</si>
  <si>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</si>
  <si>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</si>
  <si>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</si>
  <si>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</si>
  <si>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</si>
  <si>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</si>
  <si>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</si>
  <si>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</si>
  <si>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</si>
  <si>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</si>
  <si>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</si>
  <si>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</si>
  <si>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</si>
  <si>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</si>
  <si>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</si>
  <si>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</si>
  <si>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</si>
  <si>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</si>
  <si>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</si>
  <si>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</si>
  <si>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</si>
  <si>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</si>
  <si>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</si>
  <si>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</si>
  <si>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</si>
  <si>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</si>
  <si>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</si>
  <si>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</si>
  <si>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</si>
  <si>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</si>
  <si>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</si>
  <si>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</si>
  <si>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</si>
  <si>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</si>
  <si>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</si>
  <si>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</si>
  <si>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</si>
  <si>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</si>
  <si>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</si>
  <si>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</si>
  <si>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</si>
  <si>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</si>
  <si>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</si>
  <si>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</si>
  <si>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</si>
  <si>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</si>
  <si>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</si>
  <si>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</si>
  <si>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</si>
  <si>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</si>
  <si>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</si>
  <si>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</si>
  <si>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</si>
  <si>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</si>
  <si>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</si>
  <si>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</si>
  <si>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</si>
  <si>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</si>
  <si>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</si>
  <si>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</si>
  <si>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</si>
  <si>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</si>
  <si>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</si>
  <si>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</si>
  <si>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</si>
  <si>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</si>
  <si>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</si>
  <si>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</si>
  <si>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</si>
  <si>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</si>
  <si>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</si>
  <si>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</si>
  <si>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</si>
  <si>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</si>
  <si>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</si>
  <si>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</si>
  <si>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</si>
  <si>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</si>
  <si>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</si>
  <si>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</si>
  <si>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</si>
  <si>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</si>
  <si>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</si>
  <si>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</si>
  <si>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</si>
  <si>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</si>
  <si>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</si>
  <si>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</si>
  <si>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</si>
  <si>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</si>
  <si>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</si>
  <si>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</si>
  <si>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</si>
  <si>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</si>
  <si>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</si>
  <si>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</si>
  <si>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</si>
  <si>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</si>
  <si>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</si>
  <si>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</si>
  <si>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</si>
  <si>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</si>
  <si>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</si>
  <si>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</si>
  <si>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</si>
  <si>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</si>
  <si>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</si>
  <si>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</si>
  <si>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</si>
  <si>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</si>
  <si>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</si>
  <si>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</si>
  <si>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</si>
  <si>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</si>
  <si>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</si>
  <si>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</si>
  <si>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</si>
  <si>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</si>
  <si>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</si>
  <si>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</si>
  <si>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</si>
  <si>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</si>
  <si>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</si>
  <si>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</si>
  <si>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</si>
  <si>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</si>
  <si>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</si>
  <si>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</si>
  <si>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</si>
  <si>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</si>
  <si>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</si>
  <si>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</si>
  <si>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</si>
  <si>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</si>
  <si>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</si>
  <si>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</si>
  <si>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</si>
  <si>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</si>
  <si>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</si>
  <si>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</si>
  <si>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</si>
  <si>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</si>
  <si>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</si>
  <si>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</si>
  <si>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</si>
  <si>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</si>
  <si>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</si>
  <si>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</si>
  <si>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</si>
  <si>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</si>
  <si>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</si>
  <si>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</si>
  <si>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</si>
  <si>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</si>
  <si>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</si>
  <si>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</si>
  <si>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</si>
  <si>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</si>
  <si>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</si>
  <si>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</si>
  <si>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</si>
  <si>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</si>
  <si>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</si>
  <si>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</si>
  <si>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</si>
  <si>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</si>
  <si>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</si>
  <si>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</si>
  <si>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</si>
  <si>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</si>
  <si>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</si>
  <si>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</si>
  <si>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</si>
  <si>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</si>
  <si>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</si>
  <si>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</si>
  <si>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</si>
  <si>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</si>
  <si>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</si>
  <si>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</si>
  <si>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</si>
  <si>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</si>
  <si>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</si>
  <si>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</si>
  <si>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</si>
  <si>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</si>
  <si>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</si>
  <si>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</si>
  <si>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</si>
  <si>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</si>
  <si>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</si>
  <si>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</si>
  <si>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</si>
  <si>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</si>
  <si>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</si>
  <si>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</si>
  <si>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</si>
  <si>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</si>
  <si>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</si>
  <si>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</si>
  <si>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</si>
  <si>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</si>
  <si>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</si>
  <si>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</si>
  <si>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</si>
  <si>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</si>
  <si>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</si>
  <si>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</si>
  <si>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</si>
  <si>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</si>
  <si>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</si>
  <si>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</si>
  <si>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</si>
  <si>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</si>
  <si>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</si>
  <si>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</si>
  <si>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</si>
  <si>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</si>
  <si>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</si>
  <si>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</si>
  <si>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</si>
  <si>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</si>
  <si>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</si>
  <si>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</si>
  <si>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</si>
  <si>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</si>
  <si>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</si>
  <si>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</si>
  <si>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</si>
  <si>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</si>
  <si>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</si>
  <si>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</si>
  <si>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</si>
  <si>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</si>
  <si>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</si>
  <si>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</si>
  <si>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</si>
  <si>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</si>
  <si>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</si>
  <si>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</si>
  <si>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</si>
  <si>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</si>
  <si>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</si>
  <si>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</si>
  <si>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</si>
  <si>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</si>
  <si>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</si>
  <si>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</si>
  <si>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</si>
  <si>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</si>
  <si>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</si>
  <si>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</si>
  <si>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</si>
  <si>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</si>
  <si>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</si>
  <si>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</si>
  <si>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</si>
  <si>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</si>
  <si>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</si>
  <si>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</si>
  <si>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</si>
  <si>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</si>
  <si>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</si>
  <si>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</si>
  <si>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</si>
  <si>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</si>
  <si>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</si>
  <si>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</si>
  <si>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</si>
  <si>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</si>
  <si>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</si>
  <si>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</si>
  <si>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</si>
  <si>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</si>
  <si>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</si>
  <si>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</si>
  <si>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</si>
  <si>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</si>
  <si>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</si>
  <si>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</si>
  <si>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</si>
  <si>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</si>
  <si>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</si>
  <si>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</si>
  <si>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</si>
  <si>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</si>
  <si>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</si>
  <si>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</si>
  <si>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</si>
  <si>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</si>
  <si>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</si>
  <si>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</si>
  <si>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</si>
  <si>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</si>
  <si>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</si>
  <si>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</si>
  <si>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</si>
  <si>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</si>
  <si>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</si>
  <si>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</si>
  <si>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</si>
  <si>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</si>
  <si>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</si>
  <si>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</si>
  <si>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</si>
  <si>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</si>
  <si>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</si>
  <si>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</si>
  <si>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</si>
  <si>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</si>
  <si>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</si>
  <si>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</si>
  <si>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</si>
  <si>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</si>
  <si>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</si>
  <si>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</si>
  <si>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</si>
  <si>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</si>
  <si>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</si>
  <si>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</si>
  <si>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</si>
  <si>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</si>
  <si>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</si>
  <si>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</si>
  <si>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</si>
  <si>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</si>
  <si>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</si>
  <si>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</si>
  <si>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</si>
  <si>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</si>
  <si>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</si>
  <si>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</si>
  <si>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</si>
  <si>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</si>
  <si>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</si>
  <si>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</si>
  <si>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</si>
  <si>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</si>
  <si>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</si>
  <si>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</si>
  <si>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</si>
  <si>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</si>
  <si>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</si>
  <si>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</si>
  <si>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</si>
  <si>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</si>
  <si>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</si>
  <si>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</si>
  <si>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</si>
  <si>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</si>
  <si>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</si>
  <si>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</si>
  <si>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</si>
  <si>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</si>
  <si>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</si>
  <si>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</si>
  <si>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</si>
  <si>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</si>
  <si>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</si>
  <si>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</si>
  <si>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</si>
  <si>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</si>
  <si>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</si>
  <si>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</si>
  <si>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</si>
  <si>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</si>
  <si>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</si>
  <si>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</si>
  <si>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</si>
  <si>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</si>
  <si>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</si>
  <si>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</si>
  <si>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</si>
  <si>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</si>
  <si>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</si>
  <si>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</si>
  <si>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</si>
  <si>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</si>
  <si>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</si>
  <si>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</si>
  <si>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</si>
  <si>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</si>
  <si>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</si>
  <si>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</si>
  <si>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</si>
  <si>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</si>
  <si>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</si>
  <si>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</si>
  <si>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</si>
  <si>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</si>
  <si>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</si>
  <si>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</si>
  <si>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</si>
  <si>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</si>
  <si>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</si>
  <si>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</si>
  <si>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</si>
  <si>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</si>
  <si>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</si>
  <si>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</si>
  <si>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</si>
  <si>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</si>
  <si>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</si>
  <si>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</si>
  <si>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</si>
  <si>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</si>
  <si>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</si>
  <si>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</si>
  <si>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</si>
  <si>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</si>
  <si>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</si>
  <si>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</si>
  <si>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</si>
  <si>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</si>
  <si>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</si>
  <si>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</si>
  <si>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</si>
  <si>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</si>
  <si>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</si>
  <si>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</si>
  <si>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</si>
  <si>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</si>
  <si>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</si>
  <si>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</si>
  <si>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</si>
  <si>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</si>
  <si>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</si>
  <si>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</si>
  <si>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</si>
  <si>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</si>
  <si>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</si>
  <si>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</si>
  <si>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</si>
  <si>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</si>
  <si>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</si>
  <si>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</si>
  <si>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</si>
  <si>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</si>
  <si>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</si>
  <si>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</si>
  <si>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</si>
  <si>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</si>
  <si>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</si>
  <si>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</si>
  <si>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</si>
  <si>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</si>
  <si>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</si>
  <si>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</si>
  <si>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</si>
  <si>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</si>
  <si>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</si>
  <si>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</si>
  <si>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</si>
  <si>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</si>
  <si>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</si>
  <si>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</si>
  <si>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</si>
  <si>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</si>
  <si>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</si>
  <si>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</si>
  <si>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</si>
  <si>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</si>
  <si>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</si>
  <si>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</si>
  <si>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</si>
  <si>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</si>
  <si>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</si>
  <si>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</si>
  <si>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</si>
  <si>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</si>
  <si>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</si>
  <si>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</si>
  <si>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</si>
  <si>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</si>
  <si>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</si>
  <si>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</si>
  <si>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</si>
  <si>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</si>
  <si>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</si>
  <si>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</si>
  <si>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</si>
  <si>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</si>
  <si>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</si>
  <si>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</si>
  <si>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</si>
  <si>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</si>
  <si>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</si>
  <si>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</si>
  <si>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</si>
  <si>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</si>
  <si>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</si>
  <si>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</si>
  <si>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</si>
  <si>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</si>
  <si>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</si>
  <si>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</si>
  <si>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</si>
  <si>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</si>
  <si>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</si>
  <si>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</si>
  <si>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</si>
  <si>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</si>
  <si>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</si>
  <si>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</si>
  <si>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</si>
  <si>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</si>
  <si>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</si>
  <si>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</si>
  <si>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</si>
  <si>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</si>
  <si>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</si>
  <si>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</si>
  <si>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</si>
  <si>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</si>
  <si>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</si>
  <si>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</si>
  <si>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</si>
  <si>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</si>
  <si>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</si>
  <si>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</si>
  <si>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</si>
  <si>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</si>
  <si>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</si>
  <si>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</si>
  <si>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</si>
  <si>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</si>
  <si>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</si>
  <si>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</si>
  <si>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</si>
  <si>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</si>
  <si>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</si>
  <si>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</si>
  <si>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</si>
  <si>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</si>
  <si>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</si>
  <si>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</si>
  <si>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</si>
  <si>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</si>
  <si>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</si>
  <si>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</si>
  <si>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</si>
  <si>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</si>
  <si>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</si>
  <si>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</si>
  <si>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</si>
  <si>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</si>
  <si>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</si>
  <si>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</si>
  <si>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</si>
  <si>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</si>
  <si>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</si>
  <si>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</si>
  <si>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</si>
  <si>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</si>
  <si>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</si>
  <si>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</si>
  <si>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</si>
  <si>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</si>
  <si>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</si>
  <si>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</si>
  <si>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</si>
  <si>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</si>
  <si>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</si>
  <si>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</si>
  <si>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</si>
  <si>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</si>
  <si>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</si>
  <si>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</si>
  <si>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</si>
  <si>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</si>
  <si>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</si>
  <si>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</si>
  <si>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</si>
  <si>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</si>
  <si>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</si>
  <si>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</si>
  <si>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</si>
  <si>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</si>
  <si>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</si>
  <si>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</si>
  <si>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</si>
  <si>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</si>
  <si>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</si>
  <si>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</si>
  <si>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</si>
  <si>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</si>
  <si>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</si>
  <si>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</si>
  <si>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</si>
  <si>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</si>
  <si>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</si>
  <si>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</si>
  <si>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</si>
  <si>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</si>
  <si>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</si>
  <si>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</si>
  <si>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</si>
  <si>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</si>
  <si>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</si>
  <si>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</si>
  <si>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</si>
  <si>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</si>
  <si>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</si>
  <si>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</si>
  <si>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</si>
  <si>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</si>
  <si>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</si>
  <si>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</si>
  <si>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</si>
  <si>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</si>
  <si>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</si>
  <si>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</si>
  <si>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</si>
  <si>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</si>
  <si>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</si>
  <si>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</si>
  <si>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</si>
  <si>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</si>
  <si>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</si>
  <si>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</si>
  <si>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</si>
  <si>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</si>
  <si>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</si>
  <si>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</si>
  <si>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</si>
  <si>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</si>
  <si>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</si>
  <si>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</si>
  <si>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</si>
  <si>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</si>
  <si>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</si>
  <si>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</si>
  <si>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</si>
  <si>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</si>
  <si>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</si>
  <si>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</si>
  <si>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</si>
  <si>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</si>
  <si>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</si>
  <si>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</si>
  <si>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</si>
  <si>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</si>
  <si>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</si>
  <si>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</si>
  <si>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</si>
  <si>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</si>
  <si>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</si>
  <si>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</si>
  <si>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</si>
  <si>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</si>
  <si>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</si>
  <si>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</si>
  <si>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</si>
  <si>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</si>
  <si>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</si>
  <si>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</si>
  <si>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</si>
  <si>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</si>
  <si>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</si>
  <si>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</si>
  <si>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</si>
  <si>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</si>
  <si>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</si>
  <si>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</si>
  <si>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</si>
  <si>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</si>
  <si>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</si>
  <si>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</si>
  <si>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</si>
  <si>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</si>
  <si>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</si>
  <si>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</si>
  <si>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</si>
  <si>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</si>
  <si>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</si>
  <si>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</si>
  <si>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</si>
  <si>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</si>
  <si>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</si>
  <si>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</si>
  <si>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</si>
  <si>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</si>
  <si>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</si>
  <si>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</si>
  <si>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</si>
  <si>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</si>
  <si>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</si>
  <si>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</si>
  <si>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</si>
  <si>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</si>
  <si>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</si>
  <si>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</si>
  <si>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</si>
  <si>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</si>
  <si>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</si>
  <si>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</si>
  <si>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</si>
  <si>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</si>
  <si>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</si>
  <si>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</si>
  <si>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</si>
  <si>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</si>
  <si>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</si>
  <si>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</si>
  <si>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</si>
  <si>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</si>
  <si>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</si>
  <si>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</si>
  <si>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</si>
  <si>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</si>
  <si>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</si>
  <si>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</si>
  <si>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</si>
  <si>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</si>
  <si>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</si>
  <si>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</si>
  <si>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</si>
  <si>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</si>
  <si>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</si>
  <si>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</si>
  <si>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</si>
  <si>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</si>
  <si>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</si>
  <si>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</si>
  <si>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</si>
  <si>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</si>
  <si>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</si>
  <si>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</si>
  <si>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</si>
  <si>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</si>
  <si>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</si>
  <si>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</si>
  <si>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</si>
  <si>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</si>
  <si>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</si>
  <si>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</si>
  <si>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</si>
  <si>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</si>
  <si>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</si>
  <si>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</si>
  <si>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</si>
  <si>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</si>
  <si>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</si>
  <si>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</si>
  <si>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</si>
  <si>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</si>
  <si>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</si>
  <si>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</si>
  <si>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</si>
  <si>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</si>
  <si>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</si>
  <si>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</si>
  <si>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</si>
  <si>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</si>
  <si>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</si>
  <si>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</si>
  <si>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</si>
  <si>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</si>
  <si>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</si>
  <si>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</si>
  <si>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</si>
  <si>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</si>
  <si>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</si>
  <si>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</si>
  <si>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</si>
  <si>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</si>
  <si>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</si>
  <si>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</si>
  <si>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</si>
  <si>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</si>
  <si>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</si>
  <si>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</si>
  <si>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</si>
  <si>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</si>
  <si>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</si>
  <si>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</si>
  <si>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</si>
  <si>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</si>
  <si>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</si>
  <si>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</si>
  <si>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</si>
  <si>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</si>
  <si>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</si>
  <si>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</si>
  <si>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</si>
  <si>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</si>
  <si>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</si>
  <si>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</si>
  <si>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</si>
  <si>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</si>
  <si>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</si>
  <si>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</si>
  <si>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</si>
  <si>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</si>
  <si>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</si>
  <si>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</si>
  <si>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</si>
  <si>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</si>
  <si>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</si>
  <si>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</si>
  <si>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</si>
  <si>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</si>
  <si>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</si>
  <si>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</si>
  <si>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</si>
  <si>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</si>
  <si>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</si>
  <si>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</si>
  <si>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</si>
  <si>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</si>
  <si>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</si>
  <si>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</si>
  <si>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</si>
  <si>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</si>
  <si>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</si>
  <si>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</si>
  <si>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</si>
  <si>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</si>
  <si>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</si>
  <si>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</si>
  <si>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</si>
  <si>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</si>
  <si>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</si>
  <si>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</si>
  <si>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</si>
  <si>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</si>
  <si>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</si>
  <si>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</si>
  <si>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</si>
  <si>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</si>
  <si>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</si>
  <si>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</si>
  <si>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</si>
  <si>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</si>
  <si>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</si>
  <si>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</si>
  <si>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</si>
  <si>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</si>
  <si>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</si>
  <si>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</si>
  <si>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</si>
  <si>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</si>
  <si>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</si>
  <si>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</si>
  <si>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</si>
  <si>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</si>
  <si>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</si>
  <si>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</si>
  <si>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</si>
  <si>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</si>
  <si>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</si>
  <si>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</si>
  <si>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</si>
  <si>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</si>
  <si>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</si>
  <si>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</si>
  <si>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</si>
  <si>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</si>
  <si>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</si>
  <si>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</si>
  <si>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</si>
  <si>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</si>
  <si>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</si>
  <si>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</si>
  <si>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</si>
  <si>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</si>
  <si>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</si>
  <si>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</si>
  <si>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</si>
  <si>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</si>
  <si>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</si>
  <si>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</si>
  <si>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</si>
  <si>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</si>
  <si>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</si>
  <si>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</si>
  <si>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</si>
  <si>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</si>
  <si>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</si>
  <si>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</si>
  <si>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</si>
  <si>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</si>
  <si>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</si>
  <si>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</si>
  <si>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</si>
  <si>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</si>
  <si>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</si>
  <si>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</si>
  <si>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</si>
  <si>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</si>
  <si>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</si>
  <si>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</si>
  <si>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</si>
  <si>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</si>
  <si>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</si>
  <si>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</si>
  <si>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</si>
  <si>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</si>
  <si>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</si>
  <si>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</si>
  <si>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</si>
  <si>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</si>
  <si>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</si>
  <si>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</si>
  <si>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</si>
  <si>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</si>
  <si>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</si>
  <si>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</si>
  <si>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</si>
  <si>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</si>
  <si>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</si>
  <si>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</si>
  <si>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</si>
  <si>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</si>
  <si>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</si>
  <si>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</si>
  <si>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</si>
  <si>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</si>
  <si>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</si>
  <si>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</si>
  <si>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</si>
  <si>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</si>
  <si>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</si>
  <si>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</si>
  <si>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</si>
  <si>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</si>
  <si>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</si>
  <si>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</si>
  <si>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</si>
  <si>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</si>
  <si>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</si>
  <si>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</si>
  <si>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</si>
  <si>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</si>
  <si>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</si>
  <si>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</si>
  <si>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</si>
  <si>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</si>
  <si>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</si>
  <si>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</si>
  <si>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</si>
  <si>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</si>
  <si>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</si>
  <si>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</si>
  <si>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</si>
  <si>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</si>
  <si>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</si>
  <si>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</si>
  <si>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</si>
  <si>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</si>
  <si>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</si>
  <si>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</si>
  <si>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</si>
  <si>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</si>
  <si>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</si>
  <si>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</si>
  <si>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</si>
  <si>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</si>
  <si>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</si>
  <si>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</si>
  <si>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</si>
  <si>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</si>
  <si>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</si>
  <si>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</si>
  <si>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</si>
  <si>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</si>
  <si>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</si>
  <si>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</si>
  <si>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</si>
  <si>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</si>
  <si>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</si>
  <si>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</si>
  <si>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</si>
  <si>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</si>
  <si>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</si>
  <si>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</si>
  <si>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</si>
  <si>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</si>
  <si>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</si>
  <si>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</si>
  <si>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</si>
  <si>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</si>
  <si>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</si>
  <si>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</si>
  <si>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</si>
  <si>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</si>
  <si>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</si>
  <si>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</si>
  <si>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</si>
  <si>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</si>
  <si>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</si>
  <si>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</si>
  <si>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</si>
  <si>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</si>
  <si>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</si>
  <si>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</si>
  <si>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</si>
  <si>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</si>
  <si>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</si>
  <si>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</si>
  <si>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</si>
  <si>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</si>
  <si>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</si>
  <si>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</si>
  <si>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</si>
  <si>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</si>
  <si>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</si>
  <si>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</si>
  <si>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</si>
  <si>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</si>
  <si>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</si>
  <si>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</si>
  <si>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</si>
  <si>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</si>
  <si>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</si>
  <si>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</si>
  <si>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</si>
  <si>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</si>
  <si>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</si>
  <si>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</si>
  <si>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</si>
  <si>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</si>
  <si>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</si>
  <si>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</si>
  <si>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</si>
  <si>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</si>
  <si>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</si>
  <si>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</si>
  <si>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</si>
  <si>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</si>
  <si>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</si>
  <si>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</si>
  <si>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</si>
  <si>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</si>
  <si>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</si>
  <si>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</si>
  <si>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</si>
  <si>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</si>
  <si>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</si>
  <si>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</si>
  <si>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</si>
  <si>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</si>
  <si>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</si>
  <si>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</si>
  <si>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</si>
  <si>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</si>
  <si>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</si>
  <si>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</si>
  <si>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</si>
  <si>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</si>
  <si>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</si>
  <si>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</si>
  <si>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</si>
  <si>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</si>
  <si>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</si>
  <si>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</si>
  <si>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</si>
  <si>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</si>
  <si>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</si>
  <si>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</si>
  <si>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</si>
  <si>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</si>
  <si>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</si>
  <si>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</si>
  <si>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</si>
  <si>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</si>
  <si>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</si>
  <si>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</si>
  <si>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</si>
  <si>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</si>
  <si>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</si>
  <si>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</si>
  <si>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</si>
  <si>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</si>
  <si>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</si>
  <si>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</si>
  <si>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</si>
  <si>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</si>
  <si>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</si>
  <si>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</si>
  <si>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</si>
  <si>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</si>
  <si>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</si>
  <si>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</si>
  <si>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</si>
  <si>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</si>
  <si>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</si>
  <si>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</si>
  <si>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</si>
  <si>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</si>
  <si>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</si>
  <si>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</si>
  <si>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</si>
  <si>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</si>
  <si>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</si>
  <si>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</si>
  <si>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</si>
  <si>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</si>
  <si>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</si>
  <si>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</si>
  <si>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</si>
  <si>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</si>
  <si>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</si>
  <si>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</si>
  <si>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</si>
  <si>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</si>
  <si>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</si>
  <si>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</si>
  <si>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</si>
  <si>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</si>
  <si>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</si>
  <si>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</si>
  <si>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</si>
  <si>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</si>
  <si>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</si>
  <si>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</si>
  <si>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</si>
  <si>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</si>
  <si>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</si>
  <si>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</si>
  <si>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</si>
  <si>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</si>
  <si>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</si>
  <si>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</si>
  <si>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</si>
  <si>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</si>
  <si>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</si>
  <si>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</si>
  <si>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</si>
  <si>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</si>
  <si>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</si>
  <si>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</si>
  <si>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</si>
  <si>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</si>
  <si>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</si>
  <si>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</si>
  <si>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</si>
  <si>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</si>
  <si>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</si>
  <si>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</si>
  <si>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</si>
  <si>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</si>
  <si>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</si>
  <si>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</si>
  <si>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</si>
  <si>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</si>
  <si>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</si>
  <si>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</si>
  <si>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</si>
  <si>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</si>
  <si>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</si>
  <si>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</si>
  <si>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</si>
  <si>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</si>
  <si>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</si>
  <si>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</si>
  <si>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</si>
  <si>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</si>
  <si>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</si>
  <si>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</si>
  <si>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</si>
  <si>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</si>
  <si>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</si>
  <si>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</si>
  <si>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</si>
  <si>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</si>
  <si>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</si>
  <si>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</si>
  <si>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</si>
  <si>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</si>
  <si>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</si>
  <si>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</si>
  <si>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</si>
  <si>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</si>
  <si>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</si>
  <si>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</si>
  <si>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</si>
  <si>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</si>
  <si>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</si>
  <si>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</si>
  <si>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</si>
  <si>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</si>
  <si>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</si>
  <si>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</si>
  <si>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</si>
  <si>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</si>
  <si>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</si>
  <si>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</si>
  <si>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</si>
  <si>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</si>
  <si>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</si>
  <si>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</si>
  <si>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</si>
  <si>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</si>
  <si>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</si>
  <si>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</si>
  <si>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</si>
  <si>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</si>
  <si>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</si>
  <si>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</si>
  <si>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</si>
  <si>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</si>
  <si>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</si>
  <si>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</si>
  <si>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</si>
  <si>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</si>
  <si>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</si>
  <si>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</si>
  <si>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</si>
  <si>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</si>
  <si>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</si>
  <si>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</si>
  <si>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</si>
  <si>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</si>
  <si>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</si>
  <si>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</si>
  <si>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</si>
  <si>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</si>
  <si>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</si>
  <si>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</si>
  <si>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</si>
  <si>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</si>
  <si>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</si>
  <si>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</si>
  <si>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</si>
  <si>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</si>
  <si>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</si>
  <si>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</si>
  <si>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</si>
  <si>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</si>
  <si>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</si>
  <si>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</si>
  <si>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</si>
  <si>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</si>
  <si>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</si>
  <si>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</si>
  <si>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</si>
  <si>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</si>
  <si>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</si>
  <si>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</si>
  <si>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</si>
  <si>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</si>
  <si>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</si>
  <si>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</si>
  <si>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</si>
  <si>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</si>
  <si>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</si>
  <si>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</si>
  <si>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</si>
  <si>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</si>
  <si>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</si>
  <si>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</si>
  <si>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</si>
  <si>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</si>
  <si>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</si>
  <si>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</si>
  <si>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</si>
  <si>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</si>
  <si>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</si>
  <si>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</si>
  <si>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</si>
  <si>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</si>
  <si>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</si>
  <si>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</si>
  <si>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</si>
  <si>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</si>
  <si>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</si>
  <si>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</si>
  <si>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</si>
  <si>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</si>
  <si>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</si>
  <si>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</si>
  <si>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</si>
  <si>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</si>
  <si>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</si>
  <si>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</si>
  <si>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</si>
  <si>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</si>
  <si>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</si>
  <si>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</si>
  <si>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</si>
  <si>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</si>
  <si>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</si>
  <si>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</si>
  <si>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</si>
  <si>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</si>
  <si>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</si>
  <si>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</si>
  <si>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</si>
  <si>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</si>
  <si>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</si>
  <si>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</si>
  <si>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</si>
  <si>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</si>
  <si>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</si>
  <si>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</si>
  <si>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</si>
  <si>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</si>
  <si>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</si>
  <si>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</si>
  <si>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</si>
  <si>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</si>
  <si>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</si>
  <si>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</si>
  <si>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</si>
  <si>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</si>
  <si>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</si>
  <si>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</si>
  <si>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</si>
  <si>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</si>
  <si>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</si>
  <si>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</si>
  <si>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</si>
  <si>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</si>
  <si>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</si>
  <si>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</si>
  <si>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</si>
  <si>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</si>
  <si>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</si>
  <si>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</si>
  <si>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</si>
  <si>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</si>
  <si>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</si>
  <si>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</si>
  <si>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</si>
  <si>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</si>
  <si>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</si>
  <si>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</si>
  <si>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</si>
  <si>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</si>
  <si>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</si>
  <si>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</si>
  <si>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</si>
  <si>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</si>
  <si>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</si>
  <si>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</si>
  <si>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</si>
  <si>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</si>
  <si>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</si>
  <si>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</si>
  <si>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</si>
  <si>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</si>
  <si>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</si>
  <si>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</si>
  <si>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</si>
  <si>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</si>
  <si>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</si>
  <si>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</si>
  <si>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</si>
  <si>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</si>
  <si>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</si>
  <si>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</si>
  <si>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</si>
  <si>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</si>
  <si>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</si>
  <si>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</si>
  <si>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</si>
  <si>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</si>
  <si>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</si>
  <si>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</si>
  <si>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</si>
  <si>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</si>
  <si>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</si>
  <si>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</si>
  <si>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</si>
  <si>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</si>
  <si>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</si>
  <si>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</si>
  <si>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</si>
  <si>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</si>
  <si>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</si>
  <si>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</si>
  <si>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</si>
  <si>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</si>
  <si>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</si>
  <si>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</si>
  <si>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</si>
  <si>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</si>
  <si>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</si>
  <si>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</si>
  <si>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</si>
  <si>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</si>
  <si>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</si>
  <si>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</si>
  <si>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</si>
  <si>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</si>
  <si>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</si>
  <si>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</si>
  <si>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</si>
  <si>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</si>
  <si>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</si>
  <si>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</si>
  <si>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</si>
  <si>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</si>
  <si>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</si>
  <si>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</si>
  <si>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</si>
  <si>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</si>
  <si>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</si>
  <si>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</si>
  <si>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</si>
  <si>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</si>
  <si>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</si>
  <si>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</si>
  <si>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</si>
  <si>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</si>
  <si>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</si>
  <si>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</si>
  <si>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</si>
  <si>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</si>
  <si>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</si>
  <si>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</si>
  <si>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</si>
  <si>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</si>
  <si>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</si>
  <si>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</si>
  <si>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</si>
  <si>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</si>
  <si>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</si>
  <si>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</si>
  <si>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</si>
  <si>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</si>
  <si>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</si>
  <si>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</si>
  <si>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</si>
  <si>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</si>
  <si>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</si>
  <si>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</si>
  <si>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</si>
  <si>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</si>
  <si>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</si>
  <si>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</si>
  <si>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</si>
  <si>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</si>
  <si>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</si>
  <si>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</si>
  <si>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</si>
  <si>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</si>
  <si>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</si>
  <si>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</si>
  <si>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</si>
  <si>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</si>
  <si>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</si>
  <si>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</si>
  <si>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</si>
  <si>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</si>
  <si>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</si>
  <si>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</si>
  <si>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</si>
  <si>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</si>
  <si>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</si>
  <si>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</si>
  <si>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</si>
  <si>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</si>
  <si>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</si>
  <si>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</si>
  <si>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</si>
  <si>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</si>
  <si>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</si>
  <si>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</si>
  <si>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</si>
  <si>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</si>
  <si>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</si>
  <si>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</si>
  <si>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</si>
  <si>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</si>
  <si>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</si>
  <si>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</si>
  <si>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</si>
  <si>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</si>
  <si>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</si>
  <si>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</si>
  <si>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</si>
  <si>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</si>
  <si>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</si>
  <si>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</si>
  <si>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</si>
  <si>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</si>
  <si>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</si>
  <si>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</si>
  <si>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</si>
  <si>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</si>
  <si>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</si>
  <si>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</si>
  <si>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</si>
  <si>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</si>
  <si>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</si>
  <si>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</si>
  <si>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</si>
  <si>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</si>
  <si>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</si>
  <si>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</si>
  <si>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</si>
  <si>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</si>
  <si>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</si>
  <si>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</si>
  <si>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</si>
  <si>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</si>
  <si>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</si>
  <si>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</si>
  <si>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</si>
  <si>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</si>
  <si>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</si>
  <si>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</si>
  <si>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</si>
  <si>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</si>
  <si>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</si>
  <si>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</si>
  <si>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</si>
  <si>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</si>
  <si>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</si>
  <si>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</si>
  <si>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</si>
  <si>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</si>
  <si>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</si>
  <si>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</si>
  <si>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</si>
  <si>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</si>
  <si>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</si>
  <si>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</si>
  <si>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</si>
  <si>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</si>
  <si>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</si>
  <si>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</si>
  <si>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</si>
  <si>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</si>
  <si>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</si>
  <si>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</si>
  <si>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</si>
  <si>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</si>
  <si>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</si>
  <si>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</si>
  <si>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</si>
  <si>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</si>
  <si>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</si>
  <si>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</si>
  <si>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</si>
  <si>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</si>
  <si>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</si>
  <si>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</si>
  <si>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</si>
  <si>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</si>
  <si>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</si>
  <si>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</si>
  <si>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</si>
  <si>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</si>
  <si>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</si>
  <si>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</si>
  <si>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</si>
  <si>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</si>
  <si>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</si>
  <si>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</si>
  <si>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</si>
  <si>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</si>
  <si>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</si>
  <si>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</si>
  <si>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</si>
  <si>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</si>
  <si>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</si>
  <si>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</si>
  <si>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</si>
  <si>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</si>
  <si>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</si>
  <si>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</si>
  <si>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</si>
  <si>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</si>
  <si>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</si>
  <si>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</si>
  <si>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</si>
  <si>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</si>
  <si>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</si>
  <si>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</si>
  <si>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</si>
  <si>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</si>
  <si>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</si>
  <si>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</si>
  <si>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</si>
  <si>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</si>
  <si>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</si>
  <si>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</si>
  <si>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</si>
  <si>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</si>
  <si>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</si>
  <si>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</si>
  <si>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</si>
  <si>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</si>
  <si>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</si>
  <si>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</si>
  <si>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</si>
  <si>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</si>
  <si>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</si>
  <si>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</si>
  <si>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</si>
  <si>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</si>
  <si>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</si>
  <si>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</si>
  <si>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</si>
  <si>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</si>
  <si>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</si>
  <si>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</si>
  <si>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</si>
  <si>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</si>
  <si>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</si>
  <si>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</si>
  <si>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</si>
  <si>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</si>
  <si>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</si>
  <si>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</si>
  <si>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</si>
  <si>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</si>
  <si>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</si>
  <si>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</si>
  <si>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</si>
  <si>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</si>
  <si>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</si>
  <si>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</si>
  <si>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</si>
  <si>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</si>
  <si>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</si>
  <si>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</si>
  <si>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</si>
  <si>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</si>
  <si>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</si>
  <si>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</si>
  <si>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</si>
  <si>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</si>
  <si>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</si>
  <si>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</si>
  <si>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</si>
  <si>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</si>
  <si>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</si>
  <si>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</si>
  <si>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</si>
  <si>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</si>
  <si>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</si>
  <si>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</si>
  <si>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</si>
  <si>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</si>
  <si>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</si>
  <si>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</si>
  <si>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</si>
  <si>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</si>
  <si>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</si>
  <si>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</si>
  <si>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</si>
  <si>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</si>
  <si>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</si>
  <si>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</si>
  <si>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</si>
  <si>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</si>
  <si>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</si>
  <si>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</si>
  <si>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</si>
  <si>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</si>
  <si>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</si>
  <si>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</si>
  <si>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</si>
  <si>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</si>
  <si>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</si>
  <si>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</si>
  <si>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</si>
  <si>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</si>
  <si>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</si>
  <si>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</si>
  <si>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</si>
  <si>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</si>
  <si>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</si>
  <si>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</si>
  <si>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</si>
  <si>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</si>
  <si>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</si>
  <si>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</si>
  <si>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</si>
  <si>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</si>
  <si>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</si>
  <si>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</si>
  <si>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</si>
  <si>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</si>
  <si>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</si>
  <si>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</si>
  <si>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</si>
  <si>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</si>
  <si>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</si>
  <si>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</si>
  <si>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</si>
  <si>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</si>
  <si>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</si>
  <si>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</si>
  <si>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</si>
  <si>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</si>
  <si>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</si>
  <si>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</si>
  <si>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</si>
  <si>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</si>
  <si>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</si>
  <si>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</si>
  <si>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</si>
  <si>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</si>
  <si>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</si>
  <si>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</si>
  <si>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</si>
  <si>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</si>
  <si>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</si>
  <si>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</si>
  <si>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</si>
  <si>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</si>
  <si>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</si>
  <si>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</si>
  <si>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</si>
  <si>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</si>
  <si>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</si>
  <si>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</si>
  <si>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</si>
  <si>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</si>
  <si>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</si>
  <si>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</si>
  <si>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</si>
  <si>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</si>
  <si>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</si>
  <si>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</si>
  <si>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</si>
  <si>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</si>
  <si>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</si>
  <si>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</si>
  <si>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</si>
  <si>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</si>
  <si>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</si>
  <si>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</si>
  <si>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</si>
  <si>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</si>
  <si>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</si>
  <si>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</si>
  <si>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</si>
  <si>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</si>
  <si>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</si>
  <si>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</si>
  <si>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</si>
  <si>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</si>
  <si>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</si>
  <si>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</si>
  <si>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</si>
  <si>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</si>
  <si>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</si>
  <si>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</si>
  <si>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</si>
  <si>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</si>
  <si>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</si>
  <si>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</si>
  <si>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</si>
  <si>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</si>
  <si>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</si>
  <si>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</si>
  <si>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</si>
  <si>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</si>
  <si>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</si>
  <si>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</si>
  <si>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</si>
  <si>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</si>
  <si>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</si>
  <si>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</si>
  <si>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</si>
  <si>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</si>
  <si>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</si>
  <si>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</si>
  <si>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</si>
  <si>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</si>
  <si>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</si>
  <si>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</si>
  <si>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</si>
  <si>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</si>
  <si>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</si>
  <si>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</si>
  <si>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</si>
  <si>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</si>
  <si>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</si>
  <si>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</si>
  <si>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</si>
  <si>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</si>
  <si>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</si>
  <si>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</si>
  <si>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</si>
  <si>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</si>
  <si>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</si>
  <si>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</si>
  <si>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</si>
  <si>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</si>
  <si>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</si>
  <si>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</si>
  <si>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</si>
  <si>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</si>
  <si>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</si>
  <si>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</si>
  <si>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</si>
  <si>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</si>
  <si>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</si>
  <si>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</si>
  <si>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</si>
  <si>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</si>
  <si>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</si>
  <si>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</si>
  <si>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</si>
  <si>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</si>
  <si>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</si>
  <si>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</si>
  <si>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</si>
  <si>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</si>
  <si>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</si>
  <si>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</si>
  <si>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</si>
  <si>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</si>
  <si>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</si>
  <si>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</si>
  <si>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</si>
  <si>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</si>
  <si>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</si>
  <si>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</si>
  <si>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</si>
  <si>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</si>
  <si>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</si>
  <si>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</si>
  <si>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</si>
  <si>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</si>
  <si>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</si>
  <si>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</si>
  <si>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</si>
  <si>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</si>
  <si>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</si>
  <si>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</si>
  <si>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</si>
  <si>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</si>
  <si>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</si>
  <si>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</si>
  <si>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</si>
  <si>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</si>
  <si>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</si>
  <si>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</si>
  <si>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</si>
  <si>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</si>
  <si>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</si>
  <si>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</si>
  <si>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</si>
  <si>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</si>
  <si>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</si>
  <si>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</si>
  <si>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</si>
  <si>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</si>
  <si>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</si>
  <si>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</si>
  <si>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</si>
  <si>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</si>
  <si>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</si>
  <si>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</si>
  <si>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</si>
  <si>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</si>
  <si>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</si>
  <si>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</si>
  <si>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</si>
  <si>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</si>
  <si>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</si>
  <si>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</si>
  <si>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</si>
  <si>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</si>
  <si>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</si>
  <si>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</si>
  <si>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</si>
  <si>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</si>
  <si>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</si>
  <si>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</si>
  <si>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</si>
  <si>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</si>
  <si>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</si>
  <si>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</si>
  <si>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</si>
  <si>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</si>
  <si>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</si>
  <si>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</si>
  <si>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</si>
  <si>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</si>
  <si>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</si>
  <si>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</si>
  <si>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</si>
  <si>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</si>
  <si>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</si>
  <si>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</si>
  <si>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</si>
  <si>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</si>
  <si>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</si>
  <si>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</si>
  <si>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</si>
  <si>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</si>
  <si>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</si>
  <si>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</si>
  <si>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</si>
  <si>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</si>
  <si>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</si>
  <si>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</si>
  <si>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</si>
  <si>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</si>
  <si>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</si>
  <si>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</si>
  <si>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</si>
  <si>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</si>
  <si>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</si>
  <si>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</si>
  <si>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</si>
  <si>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</si>
  <si>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</si>
  <si>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</si>
  <si>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</si>
  <si>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</si>
  <si>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</si>
  <si>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</si>
  <si>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</si>
  <si>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</si>
  <si>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</si>
  <si>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</si>
  <si>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</si>
  <si>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</si>
  <si>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</si>
  <si>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</si>
  <si>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</si>
  <si>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</si>
  <si>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</si>
  <si>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</si>
  <si>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</si>
  <si>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</si>
  <si>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</si>
  <si>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</si>
  <si>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</si>
  <si>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</si>
  <si>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</si>
  <si>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</si>
  <si>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</si>
  <si>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</si>
  <si>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</si>
  <si>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</si>
  <si>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</si>
  <si>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</si>
  <si>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</si>
  <si>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</si>
  <si>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</si>
  <si>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</si>
  <si>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</si>
  <si>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</si>
  <si>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</si>
  <si>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</si>
  <si>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</si>
  <si>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</si>
  <si>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</si>
  <si>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</si>
  <si>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</si>
  <si>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</si>
  <si>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</si>
  <si>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</si>
  <si>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</si>
  <si>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</si>
  <si>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</si>
  <si>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</si>
  <si>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</si>
  <si>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</si>
  <si>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</si>
  <si>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</si>
  <si>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</si>
  <si>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</si>
  <si>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</si>
  <si>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</si>
  <si>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</si>
  <si>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</si>
  <si>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</si>
  <si>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</si>
  <si>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</si>
  <si>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</si>
  <si>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</si>
  <si>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</si>
  <si>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</si>
  <si>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</si>
  <si>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</si>
  <si>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</si>
  <si>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</si>
  <si>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</si>
  <si>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</si>
  <si>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</si>
  <si>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</si>
  <si>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</si>
  <si>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</si>
  <si>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</si>
  <si>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</si>
  <si>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</si>
  <si>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</si>
  <si>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</si>
  <si>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</si>
  <si>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</si>
  <si>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</si>
  <si>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</si>
  <si>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</si>
  <si>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</si>
  <si>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</si>
  <si>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</si>
  <si>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</si>
  <si>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</si>
  <si>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</si>
  <si>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</si>
  <si>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</si>
  <si>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</si>
  <si>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</si>
  <si>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</si>
  <si>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</si>
  <si>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</si>
  <si>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</si>
  <si>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</si>
  <si>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</si>
  <si>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</si>
  <si>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</si>
  <si>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</si>
  <si>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</si>
  <si>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</si>
  <si>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</si>
  <si>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</si>
  <si>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</si>
  <si>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</si>
  <si>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</si>
  <si>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</si>
  <si>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</si>
  <si>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</si>
  <si>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</si>
  <si>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</si>
  <si>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</si>
  <si>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</si>
  <si>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</si>
  <si>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</si>
  <si>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</si>
  <si>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</si>
  <si>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</si>
  <si>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</si>
  <si>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</si>
  <si>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</si>
  <si>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</si>
  <si>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</si>
  <si>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</si>
  <si>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</si>
  <si>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</si>
  <si>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</si>
  <si>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</si>
  <si>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</si>
  <si>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</si>
  <si>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</si>
  <si>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</si>
  <si>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</si>
  <si>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</si>
  <si>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</si>
  <si>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</si>
  <si>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</si>
  <si>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</si>
  <si>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</si>
  <si>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</si>
  <si>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</si>
  <si>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</si>
  <si>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</si>
  <si>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</si>
  <si>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</si>
  <si>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</si>
  <si>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</si>
  <si>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</si>
  <si>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</si>
  <si>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</si>
  <si>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</si>
  <si>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</si>
  <si>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</si>
  <si>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</si>
  <si>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</si>
  <si>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</si>
  <si>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</si>
  <si>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</si>
  <si>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</si>
  <si>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</si>
  <si>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</si>
  <si>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</si>
  <si>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</si>
  <si>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</si>
  <si>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</si>
  <si>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</si>
  <si>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</si>
  <si>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</si>
  <si>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</si>
  <si>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</si>
  <si>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</si>
  <si>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</si>
  <si>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</si>
  <si>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</si>
  <si>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</si>
  <si>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</si>
  <si>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</si>
  <si>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</si>
  <si>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</si>
  <si>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</si>
  <si>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</si>
  <si>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</si>
  <si>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</si>
  <si>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</si>
  <si>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</si>
  <si>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</si>
  <si>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</si>
  <si>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</si>
  <si>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</si>
  <si>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</si>
  <si>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</si>
  <si>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</si>
  <si>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</si>
  <si>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</si>
  <si>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</si>
  <si>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</si>
  <si>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</si>
  <si>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</si>
  <si>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</si>
  <si>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</si>
  <si>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</si>
  <si>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</si>
  <si>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</si>
  <si>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</si>
  <si>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</si>
  <si>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</si>
  <si>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</si>
  <si>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</si>
  <si>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</si>
  <si>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</si>
  <si>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</si>
  <si>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</si>
  <si>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</si>
  <si>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</si>
  <si>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</si>
  <si>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</si>
  <si>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</si>
  <si>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</si>
  <si>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</si>
  <si>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</si>
  <si>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</si>
  <si>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</si>
  <si>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</si>
  <si>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</si>
  <si>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</si>
  <si>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</si>
  <si>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</si>
  <si>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</si>
  <si>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</si>
  <si>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</si>
  <si>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</si>
  <si>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</si>
  <si>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</si>
  <si>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</si>
  <si>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</si>
  <si>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</si>
  <si>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</si>
  <si>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</si>
  <si>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</si>
  <si>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</si>
  <si>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</si>
  <si>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</si>
  <si>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</si>
  <si>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</si>
  <si>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</si>
  <si>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</si>
  <si>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</si>
  <si>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</si>
  <si>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</si>
  <si>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</si>
  <si>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</si>
  <si>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</si>
  <si>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</si>
  <si>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</si>
  <si>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</si>
  <si>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</si>
  <si>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</si>
  <si>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</si>
  <si>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</si>
  <si>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</si>
  <si>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</si>
  <si>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</si>
  <si>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</si>
  <si>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</si>
  <si>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</si>
  <si>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</si>
  <si>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</si>
  <si>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</si>
  <si>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</si>
  <si>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</si>
  <si>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</si>
  <si>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</si>
  <si>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</si>
  <si>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</si>
  <si>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</si>
  <si>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</si>
  <si>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</si>
  <si>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</si>
  <si>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</si>
  <si>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</si>
  <si>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</si>
  <si>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</si>
  <si>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</si>
  <si>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</si>
  <si>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</si>
  <si>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</si>
  <si>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</si>
  <si>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</si>
  <si>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</si>
  <si>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</si>
  <si>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</si>
  <si>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</si>
  <si>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</si>
  <si>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</si>
  <si>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</si>
  <si>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</si>
  <si>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</si>
  <si>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</si>
  <si>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</si>
  <si>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</si>
  <si>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</si>
  <si>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</si>
  <si>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</si>
  <si>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</si>
  <si>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</si>
  <si>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</si>
  <si>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</si>
  <si>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</si>
  <si>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</si>
  <si>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</si>
  <si>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</si>
  <si>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</si>
  <si>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</si>
  <si>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</si>
  <si>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</si>
  <si>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</si>
  <si>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</si>
  <si>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</si>
  <si>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</si>
  <si>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</si>
  <si>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</si>
  <si>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</si>
  <si>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</si>
  <si>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</si>
  <si>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</si>
  <si>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</si>
  <si>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</si>
  <si>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</si>
  <si>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</si>
  <si>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</si>
  <si>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</si>
  <si>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</si>
  <si>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</si>
  <si>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</si>
  <si>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</si>
  <si>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</si>
  <si>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</si>
  <si>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</si>
  <si>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</si>
  <si>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</si>
  <si>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</si>
  <si>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</si>
  <si>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</si>
  <si>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</si>
  <si>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</si>
  <si>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</si>
  <si>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</si>
  <si>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</si>
  <si>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</si>
  <si>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</si>
  <si>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</si>
  <si>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</si>
  <si>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</si>
  <si>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</si>
  <si>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</si>
  <si>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</si>
  <si>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</si>
  <si>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</si>
  <si>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</si>
  <si>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</si>
  <si>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</si>
  <si>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</si>
  <si>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</si>
  <si>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</si>
  <si>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</si>
  <si>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</si>
  <si>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</si>
  <si>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</si>
  <si>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</si>
  <si>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</si>
  <si>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</si>
  <si>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</si>
  <si>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</si>
  <si>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</si>
  <si>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</si>
  <si>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</si>
  <si>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</si>
  <si>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</si>
  <si>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</si>
  <si>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</si>
  <si>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</si>
  <si>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</si>
  <si>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</si>
  <si>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</si>
  <si>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</si>
  <si>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</si>
  <si>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</si>
  <si>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</si>
  <si>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</si>
  <si>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</si>
  <si>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</si>
  <si>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</si>
  <si>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</si>
  <si>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</si>
  <si>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</si>
  <si>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</si>
  <si>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</si>
  <si>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</si>
  <si>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</si>
  <si>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</si>
  <si>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</si>
  <si>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</si>
  <si>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</si>
  <si>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</si>
  <si>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</si>
  <si>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</si>
  <si>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</si>
  <si>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</si>
  <si>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</si>
  <si>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</si>
  <si>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</si>
  <si>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</si>
  <si>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</si>
  <si>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</si>
  <si>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</si>
  <si>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</si>
  <si>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</si>
  <si>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</si>
  <si>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</si>
  <si>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</si>
  <si>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</si>
  <si>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</si>
  <si>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</si>
  <si>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</si>
  <si>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</si>
  <si>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</si>
  <si>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</si>
  <si>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</si>
  <si>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</si>
  <si>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</si>
  <si>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</si>
  <si>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</si>
  <si>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</si>
  <si>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</si>
  <si>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</si>
  <si>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</si>
  <si>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</si>
  <si>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</si>
  <si>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</si>
  <si>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</si>
  <si>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</si>
  <si>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</si>
  <si>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</si>
  <si>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</si>
  <si>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</si>
  <si>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</si>
  <si>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</si>
  <si>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</si>
  <si>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</si>
  <si>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</si>
  <si>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</si>
  <si>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</si>
  <si>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</si>
  <si>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</si>
  <si>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</si>
  <si>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</si>
  <si>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</si>
  <si>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</si>
  <si>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</si>
  <si>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</si>
  <si>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</si>
  <si>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</si>
  <si>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</si>
  <si>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</si>
  <si>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</si>
  <si>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</si>
  <si>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</si>
  <si>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</si>
  <si>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</si>
  <si>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</si>
  <si>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</si>
  <si>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</si>
  <si>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</si>
  <si>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</si>
  <si>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</si>
  <si>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</si>
  <si>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</si>
  <si>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</si>
  <si>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</si>
  <si>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</si>
  <si>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</si>
  <si>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</si>
  <si>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</si>
  <si>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</si>
  <si>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</si>
  <si>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</si>
  <si>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</si>
  <si>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</si>
  <si>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</si>
  <si>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</si>
  <si>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</si>
  <si>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</si>
  <si>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</si>
  <si>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</si>
  <si>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</si>
  <si>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</si>
  <si>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</si>
  <si>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</si>
  <si>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</si>
  <si>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</si>
  <si>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</si>
  <si>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</si>
  <si>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</si>
  <si>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</si>
  <si>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</si>
  <si>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</si>
  <si>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</si>
  <si>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</si>
  <si>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</si>
  <si>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</si>
  <si>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</si>
  <si>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</si>
  <si>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</si>
  <si>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</si>
  <si>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</si>
  <si>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</si>
  <si>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</si>
  <si>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</si>
  <si>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</si>
  <si>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</si>
  <si>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</si>
  <si>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</si>
  <si>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</si>
  <si>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</si>
  <si>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</si>
  <si>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</si>
  <si>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</si>
  <si>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</si>
  <si>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</si>
  <si>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</si>
  <si>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</si>
  <si>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</si>
  <si>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</si>
  <si>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</si>
  <si>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</si>
  <si>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</si>
  <si>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</si>
  <si>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</si>
  <si>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</si>
  <si>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</si>
  <si>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</si>
  <si>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</si>
  <si>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</si>
  <si>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</si>
  <si>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</si>
  <si>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</si>
  <si>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</si>
  <si>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</si>
  <si>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</si>
  <si>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</si>
  <si>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</si>
  <si>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</si>
  <si>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</si>
  <si>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</si>
  <si>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</si>
  <si>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</si>
  <si>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</si>
  <si>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</si>
  <si>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</si>
  <si>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</si>
  <si>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</si>
  <si>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</si>
  <si>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</si>
  <si>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</si>
  <si>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</si>
  <si>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</si>
  <si>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</si>
  <si>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</si>
  <si>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</si>
  <si>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</si>
  <si>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</si>
  <si>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</si>
  <si>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</si>
  <si>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</si>
  <si>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</si>
  <si>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</si>
  <si>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</si>
  <si>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</si>
  <si>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</si>
  <si>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</si>
  <si>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</si>
  <si>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</si>
  <si>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</si>
  <si>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</si>
  <si>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</si>
  <si>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</si>
  <si>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</si>
  <si>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</si>
  <si>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</si>
  <si>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</si>
  <si>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</si>
  <si>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</si>
  <si>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</si>
  <si>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</si>
  <si>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</si>
  <si>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</si>
  <si>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</si>
  <si>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</si>
  <si>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</si>
  <si>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</si>
  <si>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</si>
  <si>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</si>
  <si>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</si>
  <si>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</si>
  <si>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</si>
  <si>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</si>
  <si>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</si>
  <si>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</si>
  <si>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</si>
  <si>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</si>
  <si>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</si>
  <si>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</si>
  <si>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</si>
  <si>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</si>
  <si>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</si>
  <si>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</si>
  <si>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</si>
  <si>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</si>
  <si>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</si>
  <si>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</si>
  <si>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</si>
  <si>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</si>
  <si>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</si>
  <si>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</si>
  <si>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</si>
  <si>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</si>
  <si>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</si>
  <si>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</si>
  <si>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</si>
  <si>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</si>
  <si>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</si>
  <si>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</si>
  <si>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</si>
  <si>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</si>
  <si>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</si>
  <si>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</si>
  <si>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</si>
  <si>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</si>
  <si>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</si>
  <si>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</si>
  <si>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</si>
  <si>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</si>
  <si>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</si>
  <si>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</si>
  <si>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</si>
  <si>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</si>
  <si>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</si>
  <si>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</si>
  <si>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</si>
  <si>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</si>
  <si>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</si>
  <si>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</si>
  <si>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</si>
  <si>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</si>
  <si>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</si>
  <si>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</si>
  <si>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</si>
  <si>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</si>
  <si>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</si>
  <si>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</si>
  <si>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</si>
  <si>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</si>
  <si>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</si>
  <si>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</si>
  <si>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</si>
  <si>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</si>
  <si>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</si>
  <si>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</si>
  <si>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</si>
  <si>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</si>
  <si>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</si>
  <si>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</si>
  <si>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</si>
  <si>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</si>
  <si>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</si>
  <si>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</si>
  <si>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</si>
  <si>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</si>
  <si>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</si>
  <si>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</si>
  <si>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</si>
  <si>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</si>
  <si>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</si>
  <si>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</si>
  <si>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</si>
  <si>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</si>
  <si>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</si>
  <si>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</si>
  <si>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</si>
  <si>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</si>
  <si>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</si>
  <si>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</si>
  <si>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</si>
  <si>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</si>
  <si>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</si>
  <si>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</si>
  <si>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</si>
  <si>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</si>
  <si>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</si>
  <si>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</si>
  <si>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</si>
  <si>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</si>
  <si>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</si>
  <si>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</si>
  <si>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</si>
  <si>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</si>
  <si>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</si>
  <si>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</si>
  <si>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</si>
  <si>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</si>
  <si>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</si>
  <si>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</si>
  <si>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</si>
  <si>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</si>
  <si>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</si>
  <si>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</si>
  <si>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</si>
  <si>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</si>
  <si>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</si>
  <si>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</si>
  <si>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</si>
  <si>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</si>
  <si>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</si>
  <si>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</si>
  <si>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</si>
  <si>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</si>
  <si>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</si>
  <si>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</si>
  <si>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</si>
  <si>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</si>
  <si>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</si>
  <si>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</si>
  <si>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</si>
  <si>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</si>
  <si>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</si>
  <si>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</si>
  <si>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</si>
  <si>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</si>
  <si>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</si>
  <si>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</si>
  <si>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</si>
  <si>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</si>
  <si>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</si>
  <si>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</si>
  <si>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</si>
  <si>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</si>
  <si>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</si>
  <si>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</si>
  <si>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</si>
  <si>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</si>
  <si>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</si>
  <si>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</si>
  <si>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</si>
  <si>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</si>
  <si>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</si>
  <si>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</si>
  <si>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</si>
  <si>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</si>
  <si>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</si>
  <si>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</si>
  <si>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</si>
  <si>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</si>
  <si>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</si>
  <si>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</si>
  <si>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</si>
  <si>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</si>
  <si>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</si>
  <si>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</si>
  <si>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</si>
  <si>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</si>
  <si>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</si>
  <si>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</si>
  <si>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</si>
  <si>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</si>
  <si>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</si>
  <si>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</si>
  <si>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</si>
  <si>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</si>
  <si>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</si>
  <si>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</si>
  <si>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</si>
  <si>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</si>
  <si>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</si>
  <si>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</si>
  <si>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</si>
  <si>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</si>
  <si>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</si>
  <si>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</si>
  <si>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</si>
  <si>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</si>
  <si>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</si>
  <si>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</si>
  <si>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</si>
  <si>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</si>
  <si>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</si>
  <si>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</si>
  <si>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</si>
  <si>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</si>
  <si>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</si>
  <si>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</si>
  <si>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</si>
  <si>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</si>
  <si>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</si>
  <si>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</si>
  <si>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</si>
  <si>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</si>
  <si>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</si>
  <si>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</si>
  <si>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</si>
  <si>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</si>
  <si>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</si>
  <si>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</si>
  <si>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</si>
  <si>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</si>
  <si>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</si>
  <si>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</si>
  <si>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</si>
  <si>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</si>
  <si>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</si>
  <si>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</si>
  <si>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</si>
  <si>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</si>
  <si>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</si>
  <si>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</si>
  <si>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</si>
  <si>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</si>
  <si>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</si>
  <si>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</si>
  <si>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</si>
  <si>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</si>
  <si>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</si>
  <si>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</si>
  <si>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</si>
  <si>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</si>
  <si>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</si>
  <si>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</si>
  <si>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</si>
  <si>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</si>
  <si>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</si>
  <si>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</si>
  <si>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</si>
  <si>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</si>
  <si>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</si>
  <si>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</si>
  <si>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</si>
  <si>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</si>
  <si>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</si>
  <si>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</si>
  <si>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</si>
  <si>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</si>
  <si>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</si>
  <si>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</si>
  <si>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</si>
  <si>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</si>
  <si>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</si>
  <si>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</si>
  <si>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</si>
  <si>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</si>
  <si>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</si>
  <si>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</si>
  <si>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</si>
  <si>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</si>
  <si>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</si>
  <si>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</si>
  <si>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</si>
  <si>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</si>
  <si>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</si>
  <si>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</si>
  <si>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</si>
  <si>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</si>
  <si>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</si>
  <si>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</si>
  <si>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</si>
  <si>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</si>
  <si>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</si>
  <si>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</si>
  <si>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</si>
  <si>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</si>
  <si>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</si>
  <si>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</si>
  <si>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</si>
  <si>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</si>
  <si>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</si>
  <si>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</si>
  <si>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</si>
  <si>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</si>
  <si>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</si>
  <si>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</si>
  <si>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</si>
  <si>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</si>
  <si>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</si>
  <si>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</si>
  <si>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</si>
  <si>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</si>
  <si>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</si>
  <si>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</si>
  <si>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</si>
  <si>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</si>
  <si>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</si>
  <si>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</si>
  <si>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</si>
  <si>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</si>
  <si>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</si>
  <si>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</si>
  <si>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</si>
  <si>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</si>
  <si>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</si>
  <si>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</si>
  <si>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</si>
  <si>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</si>
  <si>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</si>
  <si>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</si>
  <si>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</si>
  <si>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</si>
  <si>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</si>
  <si>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</si>
  <si>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</si>
  <si>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</si>
  <si>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</si>
  <si>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</si>
  <si>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</si>
  <si>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</si>
  <si>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</si>
  <si>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</si>
  <si>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</si>
  <si>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</si>
  <si>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</si>
  <si>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</si>
  <si>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</si>
  <si>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</si>
  <si>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</si>
  <si>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</si>
  <si>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</si>
  <si>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</si>
  <si>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</si>
  <si>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</si>
  <si>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</si>
  <si>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</si>
  <si>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</si>
  <si>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</si>
  <si>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</si>
  <si>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</si>
  <si>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</si>
  <si>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</si>
  <si>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</si>
  <si>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</si>
  <si>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</si>
  <si>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</si>
  <si>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</si>
  <si>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</si>
  <si>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</si>
  <si>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</si>
  <si>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</si>
  <si>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</si>
  <si>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</si>
  <si>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</si>
  <si>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</si>
  <si>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</si>
  <si>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</si>
  <si>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</si>
  <si>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</si>
  <si>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</si>
  <si>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</si>
  <si>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</si>
  <si>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</si>
  <si>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</si>
  <si>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</si>
  <si>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</si>
  <si>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</si>
  <si>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</si>
  <si>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</si>
  <si>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</si>
  <si>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</si>
  <si>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</si>
  <si>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</si>
  <si>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</si>
  <si>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</si>
  <si>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</si>
  <si>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</si>
  <si>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</si>
  <si>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</si>
  <si>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</si>
  <si>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</si>
  <si>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</si>
  <si>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</si>
  <si>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</si>
  <si>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</si>
  <si>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</si>
  <si>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</si>
  <si>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</si>
  <si>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</si>
  <si>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</si>
  <si>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</si>
  <si>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</si>
  <si>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</si>
  <si>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</si>
  <si>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</si>
  <si>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</si>
  <si>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</si>
  <si>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</si>
  <si>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</si>
  <si>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</si>
  <si>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</si>
  <si>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</si>
  <si>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</si>
  <si>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</si>
  <si>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</si>
  <si>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</si>
  <si>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</si>
  <si>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</si>
  <si>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</si>
  <si>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</si>
  <si>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</si>
  <si>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</si>
  <si>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</si>
  <si>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</si>
  <si>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</si>
  <si>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</si>
  <si>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</si>
  <si>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</si>
  <si>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</si>
  <si>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</si>
  <si>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</si>
  <si>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</si>
  <si>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</si>
  <si>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</si>
  <si>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</si>
  <si>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</si>
  <si>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</si>
  <si>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</si>
  <si>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</si>
  <si>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</si>
  <si>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</si>
  <si>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</si>
  <si>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</si>
  <si>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</si>
  <si>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</si>
  <si>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</si>
  <si>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</si>
  <si>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</si>
  <si>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</si>
  <si>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</si>
  <si>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</si>
  <si>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</si>
  <si>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</si>
  <si>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</si>
  <si>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</si>
  <si>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</si>
  <si>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</si>
  <si>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</si>
  <si>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</si>
  <si>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</si>
  <si>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</si>
  <si>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</si>
  <si>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</si>
  <si>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</si>
  <si>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</si>
  <si>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</si>
  <si>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</si>
  <si>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</si>
  <si>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</si>
  <si>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</si>
  <si>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</si>
  <si>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</si>
  <si>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</si>
  <si>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</si>
  <si>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</si>
  <si>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</si>
  <si>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</si>
  <si>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</si>
  <si>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</si>
  <si>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</si>
  <si>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</si>
  <si>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</si>
  <si>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</si>
  <si>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</si>
  <si>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</si>
  <si>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</si>
  <si>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</si>
  <si>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</si>
  <si>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</si>
  <si>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</si>
  <si>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</si>
  <si>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</si>
  <si>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</si>
  <si>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</si>
  <si>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</si>
  <si>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</si>
  <si>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</si>
  <si>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</si>
  <si>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</si>
  <si>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</si>
  <si>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</si>
  <si>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</si>
  <si>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</si>
  <si>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</si>
  <si>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</si>
  <si>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</si>
  <si>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</si>
  <si>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</si>
  <si>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</si>
  <si>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</si>
  <si>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</si>
  <si>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</si>
  <si>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</si>
  <si>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</si>
  <si>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</si>
  <si>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</si>
  <si>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</si>
  <si>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</si>
  <si>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</si>
  <si>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</si>
  <si>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</si>
  <si>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</si>
  <si>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</si>
  <si>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</si>
  <si>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</si>
  <si>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</si>
  <si>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</si>
  <si>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</si>
  <si>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</si>
  <si>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</si>
  <si>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</si>
  <si>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</si>
  <si>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</si>
  <si>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</si>
  <si>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</si>
  <si>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</si>
  <si>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</si>
  <si>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</si>
  <si>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</si>
  <si>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</si>
  <si>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</si>
  <si>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</si>
  <si>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</si>
  <si>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</si>
  <si>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</si>
  <si>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</si>
  <si>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</si>
  <si>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</si>
  <si>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</si>
  <si>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</si>
  <si>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</si>
  <si>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</si>
  <si>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</si>
  <si>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</si>
  <si>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</si>
  <si>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</si>
  <si>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</si>
  <si>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</si>
  <si>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</si>
  <si>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</si>
  <si>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</si>
  <si>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</si>
  <si>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</si>
  <si>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</si>
  <si>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</si>
  <si>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</si>
  <si>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</si>
  <si>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</si>
  <si>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</si>
  <si>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</si>
  <si>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</si>
  <si>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</si>
  <si>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</si>
  <si>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</si>
  <si>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</si>
  <si>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</si>
  <si>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</si>
  <si>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</si>
  <si>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</si>
  <si>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</si>
  <si>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</si>
  <si>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</si>
  <si>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</si>
  <si>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</si>
  <si>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</si>
  <si>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</si>
  <si>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</si>
  <si>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</si>
  <si>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</si>
  <si>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</si>
  <si>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</si>
  <si>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</si>
  <si>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</si>
  <si>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</si>
  <si>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</si>
  <si>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</si>
  <si>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</si>
  <si>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</si>
  <si>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</si>
  <si>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</si>
  <si>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</si>
  <si>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</si>
  <si>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</si>
  <si>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</si>
  <si>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</si>
  <si>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</si>
  <si>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</si>
  <si>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</si>
  <si>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</si>
  <si>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</si>
  <si>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</si>
  <si>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</si>
  <si>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</si>
  <si>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</si>
  <si>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</si>
  <si>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</si>
  <si>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</si>
  <si>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</si>
  <si>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</si>
  <si>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</si>
  <si>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</si>
  <si>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</si>
  <si>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</si>
  <si>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</si>
  <si>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</si>
  <si>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</si>
  <si>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</si>
  <si>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</si>
  <si>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</si>
  <si>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</si>
  <si>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</si>
  <si>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</si>
  <si>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</si>
  <si>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</si>
  <si>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</si>
  <si>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</si>
  <si>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</si>
  <si>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</si>
  <si>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</si>
  <si>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</si>
  <si>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</si>
  <si>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</si>
  <si>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</si>
  <si>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</si>
  <si>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</si>
  <si>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</si>
  <si>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</si>
  <si>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</si>
  <si>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</si>
  <si>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</si>
  <si>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</si>
  <si>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</si>
  <si>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</si>
  <si>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</si>
  <si>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</si>
  <si>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</si>
  <si>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</si>
  <si>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</si>
  <si>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</si>
  <si>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</si>
  <si>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</si>
  <si>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</si>
  <si>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</si>
  <si>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</si>
  <si>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</si>
  <si>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</si>
  <si>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</si>
  <si>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</si>
  <si>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</si>
  <si>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</si>
  <si>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</si>
  <si>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</si>
  <si>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</si>
  <si>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</si>
  <si>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</si>
  <si>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</si>
  <si>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</si>
  <si>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</si>
  <si>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</si>
  <si>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</si>
  <si>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</si>
  <si>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</si>
  <si>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</si>
  <si>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</si>
  <si>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</si>
  <si>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</si>
  <si>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</si>
  <si>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</si>
  <si>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</si>
  <si>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</si>
  <si>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</si>
  <si>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</si>
  <si>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</si>
  <si>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</si>
  <si>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</si>
  <si>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</si>
  <si>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</si>
  <si>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</si>
  <si>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</si>
  <si>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</si>
  <si>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</si>
  <si>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</si>
  <si>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</si>
  <si>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</si>
  <si>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</si>
  <si>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</si>
  <si>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</si>
  <si>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</si>
  <si>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</si>
  <si>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</si>
  <si>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</si>
  <si>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</si>
  <si>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</si>
  <si>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</si>
  <si>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</si>
  <si>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</si>
  <si>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</si>
  <si>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</si>
  <si>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</si>
  <si>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</si>
  <si>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</si>
  <si>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</si>
  <si>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</si>
  <si>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</si>
  <si>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</si>
  <si>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</si>
  <si>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</si>
  <si>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</si>
  <si>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</si>
  <si>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</si>
  <si>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</si>
  <si>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</si>
  <si>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</si>
  <si>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</si>
  <si>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</si>
  <si>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</si>
  <si>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</si>
  <si>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</si>
  <si>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</si>
  <si>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</si>
  <si>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</si>
  <si>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</si>
  <si>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</si>
  <si>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</si>
  <si>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</si>
  <si>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</si>
  <si>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</si>
  <si>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</si>
  <si>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</si>
  <si>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</si>
  <si>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</si>
  <si>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</si>
  <si>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</si>
  <si>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</si>
  <si>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</si>
  <si>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</si>
  <si>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</si>
  <si>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</si>
  <si>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</si>
  <si>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</si>
  <si>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</si>
  <si>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</si>
  <si>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</si>
  <si>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</si>
  <si>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</si>
  <si>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</si>
  <si>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</si>
  <si>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</si>
  <si>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</si>
  <si>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</si>
  <si>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</si>
  <si>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</si>
  <si>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</si>
  <si>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</si>
  <si>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</si>
  <si>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</si>
  <si>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</si>
  <si>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</si>
  <si>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</si>
  <si>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</si>
  <si>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</si>
  <si>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</si>
  <si>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</si>
  <si>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</si>
  <si>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</si>
  <si>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</si>
  <si>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</si>
  <si>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</si>
  <si>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</si>
  <si>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</si>
  <si>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</si>
  <si>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</si>
  <si>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</si>
  <si>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</si>
  <si>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</si>
  <si>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</si>
  <si>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</si>
  <si>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</si>
  <si>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</si>
  <si>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</si>
  <si>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</si>
  <si>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</si>
  <si>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</si>
  <si>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</si>
  <si>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</si>
  <si>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</si>
  <si>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</si>
  <si>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</si>
  <si>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</si>
  <si>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</si>
  <si>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</si>
  <si>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</si>
  <si>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</si>
  <si>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</si>
  <si>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</si>
  <si>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</si>
  <si>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</si>
  <si>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</si>
  <si>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</si>
  <si>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</si>
  <si>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</si>
  <si>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</si>
  <si>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</si>
  <si>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</si>
  <si>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</si>
  <si>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</si>
  <si>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</si>
  <si>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</si>
  <si>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</si>
  <si>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</si>
  <si>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</si>
  <si>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</si>
  <si>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</si>
  <si>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</si>
  <si>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</si>
  <si>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</si>
  <si>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</si>
  <si>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</si>
  <si>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</si>
  <si>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</si>
  <si>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</si>
  <si>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</si>
  <si>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</si>
  <si>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</si>
  <si>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</si>
  <si>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</si>
  <si>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</si>
  <si>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</si>
  <si>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</si>
  <si>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</si>
  <si>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</si>
  <si>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</si>
  <si>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</si>
  <si>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</si>
  <si>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</si>
  <si>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</si>
  <si>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</si>
  <si>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</si>
  <si>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</si>
  <si>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</si>
  <si>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</si>
  <si>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</si>
  <si>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</si>
  <si>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</si>
  <si>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</si>
  <si>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</si>
  <si>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</si>
  <si>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</si>
  <si>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</si>
  <si>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</si>
  <si>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</si>
  <si>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</si>
  <si>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</si>
  <si>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</si>
  <si>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</si>
  <si>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</si>
  <si>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</si>
  <si>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</si>
  <si>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</si>
  <si>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</si>
  <si>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</si>
  <si>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</si>
  <si>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</si>
  <si>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</si>
  <si>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</si>
  <si>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</si>
  <si>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</si>
  <si>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</si>
  <si>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</si>
  <si>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</si>
  <si>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</si>
  <si>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</si>
  <si>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</si>
  <si>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</si>
  <si>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</si>
  <si>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</si>
  <si>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</si>
  <si>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</si>
  <si>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</si>
  <si>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</si>
  <si>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</si>
  <si>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</si>
  <si>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</si>
  <si>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</si>
  <si>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</si>
  <si>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</si>
  <si>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</si>
  <si>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</si>
  <si>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</si>
  <si>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</si>
  <si>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</si>
  <si>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</si>
  <si>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</si>
  <si>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</si>
  <si>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</si>
  <si>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</si>
  <si>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</si>
  <si>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</si>
  <si>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</si>
  <si>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</si>
  <si>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</si>
  <si>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</si>
  <si>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</si>
  <si>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</si>
  <si>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</si>
  <si>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</si>
  <si>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</si>
  <si>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</si>
  <si>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</si>
  <si>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</si>
  <si>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</si>
  <si>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</si>
  <si>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</si>
  <si>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</si>
  <si>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</si>
  <si>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</si>
  <si>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</si>
  <si>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</si>
  <si>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</si>
  <si>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</si>
  <si>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</si>
  <si>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</si>
  <si>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</si>
  <si>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</si>
  <si>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</si>
  <si>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</si>
  <si>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</si>
  <si>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</si>
  <si>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</si>
  <si>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</si>
  <si>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</si>
  <si>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</si>
  <si>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</si>
  <si>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</si>
  <si>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</si>
  <si>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</si>
  <si>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</si>
  <si>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</si>
  <si>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</si>
  <si>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</si>
  <si>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</si>
  <si>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</si>
  <si>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</si>
  <si>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</si>
  <si>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</si>
  <si>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</si>
  <si>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</si>
  <si>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</si>
  <si>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</si>
  <si>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</si>
  <si>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</si>
  <si>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</si>
  <si>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</si>
  <si>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</si>
  <si>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</si>
  <si>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</si>
  <si>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</si>
  <si>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</si>
  <si>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</si>
  <si>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</si>
  <si>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</si>
  <si>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</si>
  <si>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</si>
  <si>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</si>
  <si>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</si>
  <si>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</si>
  <si>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</si>
  <si>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</si>
  <si>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</si>
  <si>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</si>
  <si>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</si>
  <si>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</si>
  <si>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</si>
  <si>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</si>
  <si>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</si>
  <si>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</si>
  <si>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</si>
  <si>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</si>
  <si>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</si>
  <si>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</si>
  <si>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</si>
  <si>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</si>
  <si>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</si>
  <si>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</si>
  <si>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</si>
  <si>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</si>
  <si>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</si>
  <si>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</si>
  <si>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</si>
  <si>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</si>
  <si>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</si>
  <si>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</si>
  <si>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</si>
  <si>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</si>
  <si>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</si>
  <si>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</si>
  <si>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</si>
  <si>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</si>
  <si>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</si>
  <si>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</si>
  <si>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</si>
  <si>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</si>
  <si>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</si>
  <si>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</si>
  <si>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</si>
  <si>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</si>
  <si>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</si>
  <si>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</si>
  <si>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</si>
  <si>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</si>
  <si>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</si>
  <si>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</si>
  <si>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</si>
  <si>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</si>
  <si>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</si>
  <si>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</si>
  <si>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</si>
  <si>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</si>
  <si>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</si>
  <si>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</si>
  <si>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</si>
  <si>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</si>
  <si>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</si>
  <si>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</si>
  <si>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</si>
  <si>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</si>
  <si>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</si>
  <si>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</si>
  <si>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</si>
  <si>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</si>
  <si>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</si>
  <si>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</si>
  <si>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</si>
  <si>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</si>
  <si>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</si>
  <si>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</si>
  <si>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</si>
  <si>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</si>
  <si>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</si>
  <si>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</si>
  <si>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</si>
  <si>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</si>
  <si>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</si>
  <si>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</si>
  <si>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</si>
  <si>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</si>
  <si>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</si>
  <si>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</si>
  <si>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</si>
  <si>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</si>
  <si>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</si>
  <si>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</si>
  <si>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</si>
  <si>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</si>
  <si>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</si>
  <si>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</si>
  <si>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</si>
  <si>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</si>
  <si>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</si>
  <si>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</si>
  <si>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</si>
  <si>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</si>
  <si>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</si>
  <si>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</si>
  <si>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</si>
  <si>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</si>
  <si>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</si>
  <si>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</si>
  <si>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</si>
  <si>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</si>
  <si>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</si>
  <si>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</si>
  <si>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</si>
  <si>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</si>
  <si>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</si>
  <si>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</si>
  <si>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</si>
  <si>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</si>
  <si>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</si>
  <si>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</si>
  <si>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</si>
  <si>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</si>
  <si>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</si>
  <si>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</si>
  <si>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</si>
  <si>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</si>
  <si>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</si>
  <si>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</si>
  <si>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</si>
  <si>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</si>
  <si>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</si>
  <si>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</si>
  <si>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</si>
  <si>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</si>
  <si>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</si>
  <si>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</si>
  <si>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</si>
  <si>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</si>
  <si>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</si>
  <si>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</si>
  <si>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</si>
  <si>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</si>
  <si>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</si>
  <si>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</si>
  <si>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</si>
  <si>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</si>
  <si>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</si>
  <si>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</si>
  <si>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</si>
  <si>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</si>
  <si>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</si>
  <si>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</si>
  <si>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</si>
  <si>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</si>
  <si>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</si>
  <si>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</si>
  <si>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</si>
  <si>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</si>
  <si>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</si>
  <si>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</si>
  <si>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</si>
  <si>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</si>
  <si>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</si>
  <si>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</si>
  <si>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</si>
  <si>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</si>
  <si>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</si>
  <si>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</si>
  <si>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</si>
  <si>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</si>
  <si>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</si>
  <si>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</si>
  <si>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</si>
  <si>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</si>
  <si>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</si>
  <si>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</si>
  <si>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</si>
  <si>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</si>
  <si>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</si>
  <si>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</si>
  <si>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</si>
  <si>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</si>
  <si>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</si>
  <si>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</si>
  <si>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</si>
  <si>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</si>
  <si>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</si>
  <si>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</si>
  <si>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</si>
  <si>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</si>
  <si>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</si>
  <si>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</si>
  <si>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</si>
  <si>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</si>
  <si>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</si>
  <si>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</si>
  <si>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</si>
  <si>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</si>
  <si>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</si>
  <si>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</si>
  <si>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</si>
  <si>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</si>
  <si>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</si>
  <si>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</si>
  <si>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</si>
  <si>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</si>
  <si>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</si>
  <si>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</si>
  <si>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</si>
  <si>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</si>
  <si>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</si>
  <si>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</si>
  <si>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</si>
  <si>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</si>
  <si>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</si>
  <si>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</si>
  <si>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</si>
  <si>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</si>
  <si>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</si>
  <si>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</si>
  <si>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</si>
  <si>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</si>
  <si>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</si>
  <si>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</si>
  <si>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</si>
  <si>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</si>
  <si>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</si>
  <si>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</si>
  <si>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</si>
  <si>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</si>
  <si>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</si>
  <si>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</si>
  <si>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</si>
  <si>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</si>
  <si>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</si>
  <si>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</si>
  <si>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</si>
  <si>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</si>
  <si>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</si>
  <si>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</si>
  <si>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</si>
  <si>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</si>
  <si>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</si>
  <si>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</si>
  <si>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</si>
  <si>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</si>
  <si>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</si>
  <si>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</si>
  <si>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</si>
  <si>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</si>
  <si>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</si>
  <si>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</si>
  <si>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</si>
  <si>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</si>
  <si>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</si>
  <si>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</si>
  <si>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</si>
  <si>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</si>
  <si>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</si>
  <si>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</si>
  <si>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</si>
  <si>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</si>
  <si>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</si>
  <si>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</si>
  <si>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</si>
  <si>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</si>
  <si>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</si>
  <si>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</si>
  <si>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</si>
  <si>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</si>
  <si>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</si>
  <si>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</si>
  <si>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</si>
  <si>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</si>
  <si>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</si>
  <si>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</si>
  <si>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</si>
  <si>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</si>
  <si>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</si>
  <si>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</si>
  <si>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</si>
  <si>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</si>
  <si>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</si>
  <si>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</si>
  <si>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</si>
  <si>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</si>
  <si>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</si>
  <si>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</si>
  <si>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</si>
  <si>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</si>
  <si>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</si>
  <si>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</si>
  <si>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</si>
  <si>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</si>
  <si>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</si>
  <si>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</si>
  <si>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</si>
  <si>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</si>
  <si>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</si>
  <si>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</si>
  <si>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</si>
  <si>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</si>
  <si>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</si>
  <si>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</si>
  <si>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</si>
  <si>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</si>
  <si>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</si>
  <si>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</si>
  <si>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</si>
  <si>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</si>
  <si>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</si>
  <si>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</si>
  <si>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</si>
  <si>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</si>
  <si>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</si>
  <si>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</si>
  <si>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</si>
  <si>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</si>
  <si>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</si>
  <si>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</si>
  <si>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</si>
  <si>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</si>
  <si>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</si>
  <si>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</si>
  <si>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</si>
  <si>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</si>
  <si>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</si>
  <si>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</si>
  <si>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</si>
  <si>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</si>
  <si>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</si>
  <si>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</si>
  <si>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</si>
  <si>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</si>
  <si>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</si>
  <si>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</si>
  <si>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</si>
  <si>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</si>
  <si>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</si>
  <si>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</si>
  <si>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</si>
  <si>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</si>
  <si>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</si>
  <si>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</si>
  <si>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</si>
  <si>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</si>
  <si>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</si>
  <si>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</si>
  <si>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</si>
  <si>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</si>
  <si>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</si>
  <si>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</si>
  <si>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</si>
  <si>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</si>
  <si>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</si>
  <si>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</si>
  <si>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</si>
  <si>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</si>
  <si>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</si>
  <si>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</si>
  <si>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</si>
  <si>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</si>
  <si>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</si>
  <si>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</si>
  <si>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</si>
  <si>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</si>
  <si>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</si>
  <si>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</si>
  <si>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</si>
  <si>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</si>
  <si>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</si>
  <si>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</si>
  <si>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</si>
  <si>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</si>
  <si>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</si>
  <si>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</si>
  <si>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</si>
  <si>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</si>
  <si>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</si>
  <si>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</si>
  <si>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</si>
  <si>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</si>
  <si>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</si>
  <si>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</si>
  <si>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</si>
  <si>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</si>
  <si>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</si>
  <si>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</si>
  <si>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</si>
  <si>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</si>
  <si>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</si>
  <si>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</si>
  <si>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</si>
  <si>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</si>
  <si>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</si>
  <si>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</si>
  <si>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</si>
  <si>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</si>
  <si>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</si>
  <si>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</si>
  <si>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</si>
  <si>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</si>
  <si>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</si>
  <si>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</si>
  <si>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</si>
  <si>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</si>
  <si>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</si>
  <si>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</si>
  <si>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</si>
  <si>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</si>
  <si>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</si>
  <si>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</si>
  <si>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</si>
  <si>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</si>
  <si>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</si>
  <si>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</si>
  <si>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</si>
  <si>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</si>
  <si>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</si>
  <si>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</si>
  <si>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</si>
  <si>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</si>
  <si>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</si>
  <si>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</si>
  <si>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</si>
  <si>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</si>
  <si>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</si>
  <si>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</si>
  <si>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</si>
  <si>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</si>
  <si>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</si>
  <si>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</si>
  <si>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</si>
  <si>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</si>
  <si>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</si>
  <si>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</si>
  <si>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</si>
  <si>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</si>
  <si>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</si>
  <si>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</si>
  <si>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</si>
  <si>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</si>
  <si>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</si>
  <si>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</si>
  <si>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</si>
  <si>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</si>
  <si>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</si>
  <si>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</si>
  <si>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</si>
  <si>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</si>
  <si>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</si>
  <si>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</si>
  <si>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</si>
  <si>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</si>
  <si>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</si>
  <si>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</si>
  <si>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</si>
  <si>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</si>
  <si>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</si>
  <si>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</si>
  <si>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</si>
  <si>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</si>
  <si>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</si>
  <si>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</si>
  <si>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</si>
  <si>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</si>
  <si>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</si>
  <si>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</si>
  <si>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</si>
  <si>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</si>
  <si>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</si>
  <si>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</si>
  <si>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</si>
  <si>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</si>
  <si>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</si>
  <si>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</si>
  <si>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</si>
  <si>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</si>
  <si>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</si>
  <si>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</si>
  <si>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</si>
  <si>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</si>
  <si>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</si>
  <si>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</si>
  <si>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</si>
  <si>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</si>
  <si>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</si>
  <si>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</si>
  <si>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</si>
  <si>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</si>
  <si>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</si>
  <si>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</si>
  <si>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</si>
  <si>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</si>
  <si>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</si>
  <si>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</si>
  <si>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</si>
  <si>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</si>
  <si>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</si>
  <si>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</si>
  <si>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</si>
  <si>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</si>
  <si>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</si>
  <si>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</si>
  <si>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</si>
  <si>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</si>
  <si>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</si>
  <si>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</si>
  <si>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</si>
  <si>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</si>
  <si>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</si>
  <si>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</si>
  <si>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</si>
  <si>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</si>
  <si>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</si>
  <si>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</si>
  <si>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</si>
  <si>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</si>
  <si>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</si>
  <si>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</si>
  <si>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</si>
  <si>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</si>
  <si>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</si>
  <si>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</si>
  <si>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</si>
  <si>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</si>
  <si>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</si>
  <si>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</si>
  <si>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</si>
  <si>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</si>
  <si>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</si>
  <si>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</si>
  <si>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</si>
  <si>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</si>
  <si>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</si>
  <si>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</si>
  <si>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</si>
  <si>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</si>
  <si>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</si>
  <si>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</si>
  <si>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</si>
  <si>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</si>
  <si>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</si>
  <si>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</si>
  <si>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</si>
  <si>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</si>
  <si>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</si>
  <si>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</si>
  <si>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</si>
  <si>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</si>
  <si>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</si>
  <si>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</si>
  <si>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</si>
  <si>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</si>
  <si>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</si>
  <si>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</si>
  <si>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</si>
  <si>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</si>
  <si>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</si>
  <si>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</si>
  <si>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</si>
  <si>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</si>
  <si>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</si>
  <si>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</si>
  <si>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</si>
  <si>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</si>
  <si>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</si>
  <si>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</si>
  <si>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</si>
  <si>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</si>
  <si>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</si>
  <si>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</si>
  <si>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</si>
  <si>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</si>
  <si>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</si>
  <si>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</si>
  <si>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</si>
  <si>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</si>
  <si>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</si>
  <si>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</si>
  <si>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</si>
  <si>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</si>
  <si>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</si>
  <si>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</si>
  <si>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</si>
  <si>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</si>
  <si>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</si>
  <si>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</si>
  <si>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</si>
  <si>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</si>
  <si>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</si>
  <si>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</si>
  <si>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</si>
  <si>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</si>
  <si>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</si>
  <si>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</si>
  <si>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</si>
  <si>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</si>
  <si>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</si>
  <si>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</si>
  <si>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</si>
  <si>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</si>
  <si>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</si>
  <si>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</si>
  <si>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</si>
  <si>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</si>
  <si>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</si>
  <si>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</si>
  <si>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</si>
  <si>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</si>
  <si>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</si>
  <si>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</si>
  <si>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</si>
  <si>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</si>
  <si>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</si>
  <si>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</si>
  <si>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</si>
  <si>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</si>
  <si>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</si>
  <si>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</si>
  <si>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</si>
  <si>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</si>
  <si>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</si>
  <si>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</si>
  <si>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</si>
  <si>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</si>
  <si>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</si>
  <si>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</si>
  <si>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</si>
  <si>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</si>
  <si>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</si>
  <si>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</si>
  <si>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</si>
  <si>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</si>
  <si>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</si>
  <si>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</si>
  <si>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</si>
  <si>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</si>
  <si>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</si>
  <si>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</si>
  <si>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</si>
  <si>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</si>
  <si>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</si>
  <si>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</si>
  <si>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</si>
  <si>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</si>
  <si>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</si>
  <si>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</si>
  <si>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</si>
  <si>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</si>
  <si>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</si>
  <si>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</si>
  <si>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</si>
  <si>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</si>
  <si>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</si>
  <si>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</si>
  <si>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</si>
  <si>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</si>
  <si>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</si>
  <si>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</si>
  <si>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</si>
  <si>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</si>
  <si>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</si>
  <si>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</si>
  <si>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</si>
  <si>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</si>
  <si>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</si>
  <si>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</si>
  <si>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</si>
  <si>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</si>
  <si>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</si>
  <si>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</si>
  <si>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</si>
  <si>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</si>
  <si>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</si>
  <si>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</si>
  <si>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</si>
  <si>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</si>
  <si>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</si>
  <si>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</si>
  <si>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</si>
  <si>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</si>
  <si>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</si>
  <si>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</si>
  <si>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</si>
  <si>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</si>
  <si>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</si>
  <si>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</si>
  <si>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</si>
  <si>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</si>
  <si>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</si>
  <si>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</si>
  <si>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</si>
  <si>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</si>
  <si>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</si>
  <si>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</si>
  <si>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</si>
  <si>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</si>
  <si>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</si>
  <si>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</si>
  <si>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</si>
  <si>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</si>
  <si>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</si>
  <si>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</si>
  <si>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</si>
  <si>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</si>
  <si>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</si>
  <si>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</si>
  <si>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</si>
  <si>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</si>
  <si>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</si>
  <si>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</si>
  <si>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</si>
  <si>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</si>
  <si>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</si>
  <si>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</si>
  <si>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</si>
  <si>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</si>
  <si>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</si>
  <si>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</si>
  <si>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</si>
  <si>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</si>
  <si>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</si>
  <si>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</si>
  <si>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</si>
  <si>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</si>
  <si>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</si>
  <si>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</si>
  <si>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</si>
  <si>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</si>
  <si>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</si>
  <si>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</si>
  <si>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</si>
  <si>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</si>
  <si>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</si>
  <si>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</si>
  <si>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</si>
  <si>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</si>
  <si>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</si>
  <si>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</si>
  <si>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</si>
  <si>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</si>
  <si>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</si>
  <si>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</si>
  <si>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</si>
  <si>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</si>
  <si>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</si>
  <si>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</si>
  <si>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</si>
  <si>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</si>
  <si>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</si>
  <si>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</si>
  <si>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</si>
  <si>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</si>
  <si>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</si>
  <si>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</si>
  <si>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</si>
  <si>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</si>
  <si>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</si>
  <si>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</si>
  <si>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</si>
  <si>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</si>
  <si>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</si>
  <si>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</si>
  <si>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</si>
  <si>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</si>
  <si>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</si>
  <si>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</si>
  <si>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</si>
  <si>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</si>
  <si>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</si>
  <si>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</si>
  <si>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</si>
  <si>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</si>
  <si>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</si>
  <si>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</si>
  <si>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</si>
  <si>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</si>
  <si>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</si>
  <si>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</si>
  <si>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</si>
  <si>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</si>
  <si>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</si>
  <si>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</si>
  <si>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</si>
  <si>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</si>
  <si>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</si>
  <si>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</si>
  <si>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</si>
  <si>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</si>
  <si>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</si>
  <si>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</si>
  <si>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</si>
  <si>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</si>
  <si>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</si>
  <si>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</si>
  <si>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</si>
  <si>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</si>
  <si>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</si>
  <si>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</si>
  <si>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</si>
  <si>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</si>
  <si>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</si>
  <si>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</si>
  <si>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</si>
  <si>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</si>
  <si>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</si>
  <si>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</si>
  <si>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</si>
  <si>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</si>
  <si>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</si>
  <si>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</si>
  <si>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</si>
  <si>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</si>
  <si>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</si>
  <si>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</si>
  <si>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</si>
  <si>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</si>
  <si>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</si>
  <si>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</si>
  <si>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</si>
  <si>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</si>
  <si>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</si>
  <si>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</si>
  <si>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</si>
  <si>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</si>
  <si>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</si>
  <si>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</si>
  <si>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</si>
  <si>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</si>
  <si>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</si>
  <si>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</si>
  <si>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</si>
  <si>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</si>
  <si>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</si>
  <si>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</si>
  <si>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</si>
  <si>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</si>
  <si>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</si>
  <si>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</si>
  <si>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</si>
  <si>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</si>
  <si>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</si>
  <si>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</si>
  <si>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</si>
  <si>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</si>
  <si>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</si>
  <si>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</si>
  <si>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</si>
  <si>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</si>
  <si>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</si>
  <si>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</si>
  <si>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</si>
  <si>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</si>
  <si>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</si>
  <si>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</si>
  <si>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</si>
  <si>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</si>
  <si>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</si>
  <si>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</si>
  <si>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</si>
  <si>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</si>
  <si>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</si>
  <si>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</si>
  <si>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</si>
  <si>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</si>
  <si>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</si>
  <si>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</si>
  <si>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</si>
  <si>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</si>
  <si>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</si>
  <si>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</si>
  <si>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</si>
  <si>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</si>
  <si>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</si>
  <si>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</si>
  <si>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</si>
  <si>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</si>
  <si>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</si>
  <si>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</si>
  <si>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</si>
  <si>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</si>
  <si>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</si>
  <si>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</si>
  <si>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</si>
  <si>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</si>
  <si>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</si>
  <si>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</si>
  <si>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</si>
  <si>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</si>
  <si>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</si>
  <si>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</si>
  <si>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</si>
  <si>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</si>
  <si>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</si>
  <si>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</si>
  <si>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</si>
  <si>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</si>
  <si>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</si>
  <si>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</si>
  <si>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</si>
  <si>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</si>
  <si>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</si>
  <si>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</si>
  <si>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</si>
  <si>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</si>
  <si>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</si>
  <si>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</si>
  <si>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</si>
  <si>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</si>
  <si>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</si>
  <si>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</si>
  <si>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</si>
  <si>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</si>
  <si>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</si>
  <si>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</si>
  <si>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</si>
  <si>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</si>
  <si>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</si>
  <si>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</si>
  <si>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</si>
  <si>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</si>
  <si>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</si>
  <si>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</si>
  <si>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</si>
  <si>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</si>
  <si>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</si>
  <si>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</si>
  <si>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</si>
  <si>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</si>
  <si>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</si>
  <si>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</si>
  <si>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</si>
  <si>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</si>
  <si>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</si>
  <si>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</si>
  <si>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</si>
  <si>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</si>
  <si>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</si>
  <si>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</si>
  <si>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</si>
  <si>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</si>
  <si>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</si>
  <si>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</si>
  <si>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</si>
  <si>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</si>
  <si>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</si>
  <si>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</si>
  <si>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</si>
  <si>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</si>
  <si>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</si>
  <si>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</si>
  <si>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</si>
  <si>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</si>
  <si>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</si>
  <si>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</si>
  <si>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</si>
  <si>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</si>
  <si>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</si>
  <si>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</si>
  <si>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</si>
  <si>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</si>
  <si>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</si>
  <si>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</si>
  <si>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</si>
  <si>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</si>
  <si>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</si>
  <si>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</si>
  <si>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</si>
  <si>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</si>
  <si>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</si>
  <si>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</si>
  <si>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</si>
  <si>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</si>
  <si>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</si>
  <si>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</si>
  <si>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</si>
  <si>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</si>
  <si>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</si>
  <si>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</si>
  <si>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</si>
  <si>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</si>
  <si>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</si>
  <si>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</si>
  <si>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</si>
  <si>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</si>
  <si>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</si>
  <si>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</si>
  <si>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</si>
  <si>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</si>
  <si>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</si>
  <si>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</si>
  <si>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</si>
  <si>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</si>
  <si>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</si>
  <si>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</si>
  <si>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</si>
  <si>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</si>
  <si>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</si>
  <si>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</si>
  <si>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</si>
  <si>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</si>
  <si>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</si>
  <si>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</si>
  <si>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</si>
  <si>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</si>
  <si>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</si>
  <si>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</si>
  <si>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</si>
  <si>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</si>
  <si>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</si>
  <si>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</si>
  <si>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</si>
  <si>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</si>
  <si>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</si>
  <si>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</si>
  <si>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</si>
  <si>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</si>
  <si>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</si>
  <si>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</si>
  <si>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</si>
  <si>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</si>
  <si>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</si>
  <si>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</si>
  <si>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</si>
  <si>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</si>
  <si>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</si>
  <si>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</si>
  <si>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</si>
  <si>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</si>
  <si>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</si>
  <si>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</si>
  <si>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</si>
  <si>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</si>
  <si>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</si>
  <si>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</si>
  <si>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</si>
  <si>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</si>
  <si>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</si>
  <si>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</si>
  <si>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</si>
  <si>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</si>
  <si>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</si>
  <si>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</si>
  <si>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</si>
  <si>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</si>
  <si>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</si>
  <si>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</si>
  <si>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</si>
  <si>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</si>
  <si>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</si>
  <si>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</si>
  <si>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</si>
  <si>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</si>
  <si>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</si>
  <si>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</si>
  <si>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</si>
  <si>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</si>
  <si>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</si>
  <si>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</si>
  <si>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</si>
  <si>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</si>
  <si>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</si>
  <si>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</si>
  <si>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</si>
  <si>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</si>
  <si>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</si>
  <si>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</si>
  <si>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</si>
  <si>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</si>
  <si>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</si>
  <si>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</si>
  <si>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</si>
  <si>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</si>
  <si>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</si>
  <si>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</si>
  <si>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</si>
  <si>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</si>
  <si>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</si>
  <si>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</si>
  <si>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</si>
  <si>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</si>
  <si>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</si>
  <si>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</si>
  <si>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</si>
  <si>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</si>
  <si>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</si>
  <si>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</si>
  <si>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</si>
  <si>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</si>
  <si>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</si>
  <si>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</si>
  <si>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</si>
  <si>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</si>
  <si>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</si>
  <si>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</si>
  <si>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</si>
  <si>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</si>
  <si>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</si>
  <si>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</si>
  <si>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</si>
  <si>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</si>
  <si>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</si>
  <si>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</si>
  <si>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</si>
  <si>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</si>
  <si>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</si>
  <si>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</si>
  <si>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</si>
  <si>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</si>
  <si>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</si>
  <si>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</si>
  <si>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</si>
  <si>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</si>
  <si>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</si>
  <si>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</si>
  <si>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</si>
  <si>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</si>
  <si>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</si>
  <si>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</si>
  <si>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</si>
  <si>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</si>
  <si>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</si>
  <si>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</si>
  <si>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</si>
  <si>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</si>
  <si>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</si>
  <si>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</si>
  <si>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</si>
  <si>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</si>
  <si>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</si>
  <si>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</si>
  <si>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</si>
  <si>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</si>
  <si>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</si>
  <si>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</si>
  <si>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</si>
  <si>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</si>
  <si>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</si>
  <si>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</si>
  <si>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</si>
  <si>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</si>
  <si>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</si>
  <si>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</si>
  <si>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</si>
  <si>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</si>
  <si>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</si>
  <si>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</si>
  <si>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</si>
  <si>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</si>
  <si>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</si>
  <si>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</si>
  <si>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</si>
  <si>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</si>
  <si>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</si>
  <si>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</si>
  <si>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</si>
  <si>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</si>
  <si>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</si>
  <si>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</si>
  <si>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</si>
  <si>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</si>
  <si>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</si>
  <si>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</si>
  <si>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</si>
  <si>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</si>
  <si>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</si>
  <si>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</si>
  <si>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</si>
  <si>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</si>
  <si>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</si>
  <si>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</si>
  <si>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</si>
  <si>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</si>
  <si>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</si>
  <si>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</si>
  <si>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</si>
  <si>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</si>
  <si>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</si>
  <si>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</si>
  <si>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</si>
  <si>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</si>
  <si>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</si>
  <si>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</si>
  <si>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</si>
  <si>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</si>
  <si>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</si>
  <si>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</si>
  <si>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</si>
  <si>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</si>
  <si>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</si>
  <si>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</si>
  <si>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</si>
  <si>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</si>
  <si>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</si>
  <si>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</si>
  <si>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</si>
  <si>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</si>
  <si>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</si>
  <si>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</si>
  <si>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</si>
  <si>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</si>
  <si>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</si>
  <si>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</si>
  <si>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</si>
  <si>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</si>
  <si>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</si>
  <si>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</si>
  <si>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</si>
  <si>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</si>
  <si>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</si>
  <si>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</si>
  <si>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</si>
  <si>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</si>
  <si>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</si>
  <si>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</si>
  <si>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</si>
  <si>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</si>
  <si>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</si>
  <si>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</si>
  <si>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</si>
  <si>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</si>
  <si>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</si>
  <si>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</si>
  <si>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</si>
  <si>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</si>
  <si>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</si>
  <si>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</si>
  <si>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</si>
  <si>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</si>
  <si>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</si>
  <si>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</si>
  <si>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</si>
  <si>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</si>
  <si>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</si>
  <si>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</si>
  <si>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</si>
  <si>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</si>
  <si>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</si>
  <si>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</si>
  <si>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</si>
  <si>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</si>
  <si>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</si>
  <si>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</si>
  <si>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</si>
  <si>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</si>
  <si>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</si>
  <si>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</si>
  <si>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</si>
  <si>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</si>
  <si>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</si>
  <si>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</si>
  <si>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</si>
  <si>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</si>
  <si>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</si>
  <si>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</si>
  <si>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</si>
  <si>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</si>
  <si>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</si>
  <si>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</si>
  <si>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</si>
  <si>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</si>
  <si>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</si>
  <si>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</si>
  <si>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</si>
  <si>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</si>
  <si>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</si>
  <si>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</si>
  <si>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</si>
  <si>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</si>
  <si>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</si>
  <si>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</si>
  <si>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</si>
  <si>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</si>
  <si>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</si>
  <si>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</si>
  <si>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</si>
  <si>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</si>
  <si>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</si>
  <si>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</si>
  <si>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</si>
  <si>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</si>
  <si>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</si>
  <si>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</si>
  <si>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</si>
  <si>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</si>
  <si>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</si>
  <si>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</si>
  <si>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</si>
  <si>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</si>
  <si>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</si>
  <si>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</si>
  <si>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</si>
  <si>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</si>
  <si>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</si>
  <si>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</si>
  <si>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</si>
  <si>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</si>
  <si>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</si>
  <si>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</si>
  <si>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</si>
  <si>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</si>
  <si>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</si>
  <si>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</si>
  <si>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</si>
  <si>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</si>
  <si>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</si>
  <si>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</si>
  <si>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</si>
  <si>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</si>
  <si>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</si>
  <si>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</si>
  <si>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</si>
  <si>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</si>
  <si>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</si>
  <si>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</si>
  <si>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</si>
  <si>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</si>
  <si>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</si>
  <si>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</si>
  <si>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</si>
  <si>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</si>
  <si>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</si>
  <si>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</si>
  <si>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</si>
  <si>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</si>
  <si>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</si>
  <si>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</si>
  <si>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</si>
  <si>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</si>
  <si>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</si>
  <si>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</si>
  <si>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</si>
  <si>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</si>
  <si>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</si>
  <si>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</si>
  <si>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</si>
  <si>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</si>
  <si>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</si>
  <si>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</si>
  <si>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</si>
  <si>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</si>
  <si>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</si>
  <si>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</si>
  <si>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</si>
  <si>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</si>
  <si>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</si>
  <si>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</si>
  <si>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</si>
  <si>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</si>
  <si>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</si>
  <si>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</si>
  <si>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</si>
  <si>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</si>
  <si>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</si>
  <si>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</si>
  <si>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</si>
  <si>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</si>
  <si>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</si>
  <si>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</si>
  <si>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</si>
  <si>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</si>
  <si>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</si>
  <si>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</si>
  <si>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</si>
  <si>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</si>
  <si>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</si>
  <si>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</si>
  <si>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</si>
  <si>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</si>
  <si>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</si>
  <si>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</si>
  <si>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</si>
  <si>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</si>
  <si>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</si>
  <si>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</si>
  <si>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</si>
  <si>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</si>
  <si>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</si>
  <si>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</si>
  <si>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</si>
  <si>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</si>
  <si>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</si>
  <si>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</si>
  <si>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</si>
  <si>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</si>
  <si>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</si>
  <si>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</si>
  <si>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</si>
  <si>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</si>
  <si>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</si>
  <si>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</si>
  <si>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</si>
  <si>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</si>
  <si>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</si>
  <si>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</si>
  <si>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</si>
  <si>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</si>
  <si>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</si>
  <si>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</si>
  <si>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</si>
  <si>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</si>
  <si>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</si>
  <si>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</si>
  <si>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</si>
  <si>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</si>
  <si>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</si>
  <si>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</si>
  <si>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</si>
  <si>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</si>
  <si>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</si>
  <si>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</si>
  <si>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</si>
  <si>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</si>
  <si>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</si>
  <si>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</si>
  <si>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</si>
  <si>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</si>
  <si>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</si>
  <si>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</si>
  <si>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</si>
  <si>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</si>
  <si>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</si>
  <si>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</si>
  <si>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</si>
  <si>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</si>
  <si>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</si>
  <si>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</si>
  <si>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</si>
  <si>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</si>
  <si>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</si>
  <si>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</si>
  <si>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</si>
  <si>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</si>
  <si>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</si>
  <si>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</si>
  <si>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</si>
  <si>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</si>
  <si>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</si>
  <si>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</si>
  <si>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</si>
  <si>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</si>
  <si>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</si>
  <si>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</si>
  <si>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</si>
  <si>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</si>
  <si>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</si>
  <si>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</si>
  <si>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</si>
  <si>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</si>
  <si>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</si>
  <si>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</si>
  <si>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</si>
  <si>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</si>
  <si>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</si>
  <si>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</si>
  <si>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</si>
  <si>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</si>
  <si>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</si>
  <si>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</si>
  <si>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</si>
  <si>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</si>
  <si>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</si>
  <si>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</si>
  <si>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</si>
  <si>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</si>
  <si>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</si>
  <si>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</si>
  <si>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</si>
  <si>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</si>
  <si>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</si>
  <si>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</si>
  <si>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</si>
  <si>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</si>
  <si>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</si>
  <si>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</si>
  <si>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</si>
  <si>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</si>
  <si>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</si>
  <si>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</si>
  <si>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</si>
  <si>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</si>
  <si>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</si>
  <si>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</si>
  <si>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</si>
  <si>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</si>
  <si>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</si>
  <si>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</si>
  <si>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</si>
  <si>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</si>
  <si>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</si>
  <si>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</si>
  <si>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</si>
  <si>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</si>
  <si>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</si>
  <si>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</si>
  <si>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</si>
  <si>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</si>
  <si>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</si>
  <si>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</si>
  <si>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</si>
  <si>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</si>
  <si>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</si>
  <si>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</si>
  <si>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</si>
  <si>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</si>
  <si>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</si>
  <si>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</si>
  <si>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</si>
  <si>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</si>
  <si>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</si>
  <si>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</si>
  <si>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</si>
  <si>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</si>
  <si>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</si>
  <si>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</si>
  <si>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</si>
  <si>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</si>
  <si>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</si>
  <si>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</si>
  <si>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</si>
  <si>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</si>
  <si>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</si>
  <si>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</si>
  <si>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</si>
  <si>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</si>
  <si>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</si>
  <si>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</si>
  <si>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</si>
  <si>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</si>
  <si>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</si>
  <si>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</si>
  <si>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</si>
  <si>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</si>
  <si>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</si>
  <si>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</si>
  <si>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</si>
  <si>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</si>
  <si>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</si>
  <si>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</si>
  <si>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</si>
  <si>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</si>
  <si>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</si>
  <si>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</si>
  <si>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</si>
  <si>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</si>
  <si>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</si>
  <si>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</si>
  <si>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</si>
  <si>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</si>
  <si>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</si>
  <si>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</si>
  <si>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</si>
  <si>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</si>
  <si>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</si>
  <si>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</si>
  <si>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</si>
  <si>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</si>
  <si>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</si>
  <si>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</si>
  <si>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</si>
  <si>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</si>
  <si>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</si>
  <si>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</si>
  <si>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</si>
  <si>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</si>
  <si>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</si>
  <si>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</si>
  <si>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</si>
  <si>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</si>
  <si>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</si>
  <si>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</si>
  <si>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</si>
  <si>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</si>
  <si>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</si>
  <si>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</si>
  <si>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</si>
  <si>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</si>
  <si>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</si>
  <si>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</si>
  <si>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</si>
  <si>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</si>
  <si>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</si>
  <si>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</si>
  <si>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</si>
  <si>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</si>
  <si>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</si>
  <si>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</si>
  <si>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</si>
  <si>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</si>
  <si>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</si>
  <si>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</si>
  <si>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</si>
  <si>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</si>
  <si>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</si>
  <si>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</si>
  <si>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</si>
  <si>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</si>
  <si>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</si>
  <si>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</si>
  <si>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</si>
  <si>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</si>
  <si>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</si>
  <si>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</si>
  <si>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</si>
  <si>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</si>
  <si>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</si>
  <si>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</si>
  <si>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</si>
  <si>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</si>
  <si>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</si>
  <si>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</si>
  <si>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</si>
  <si>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</si>
  <si>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</si>
  <si>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</si>
  <si>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</si>
  <si>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</si>
  <si>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</si>
  <si>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</si>
  <si>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</si>
  <si>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</si>
  <si>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</si>
  <si>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</si>
  <si>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</si>
  <si>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</si>
  <si>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</si>
  <si>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</si>
  <si>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</si>
  <si>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</si>
  <si>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</si>
  <si>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</si>
  <si>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</si>
  <si>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</si>
  <si>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</si>
  <si>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</si>
  <si>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</si>
  <si>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</si>
  <si>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</si>
  <si>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</si>
  <si>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</si>
  <si>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</si>
  <si>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</si>
  <si>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</si>
  <si>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</si>
  <si>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</si>
  <si>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</si>
  <si>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</si>
  <si>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</si>
  <si>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</si>
  <si>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</si>
  <si>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</si>
  <si>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</si>
  <si>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</si>
  <si>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</si>
  <si>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</si>
  <si>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</si>
  <si>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</si>
  <si>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</si>
  <si>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</si>
  <si>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</si>
  <si>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</si>
  <si>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</si>
  <si>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</si>
  <si>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</si>
  <si>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</si>
  <si>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</si>
  <si>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</si>
  <si>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</si>
  <si>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</si>
  <si>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</si>
  <si>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</si>
  <si>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</si>
  <si>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</si>
  <si>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</si>
  <si>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</si>
  <si>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</si>
  <si>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</si>
  <si>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</si>
  <si>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</si>
  <si>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</si>
  <si>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</si>
  <si>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</si>
  <si>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</si>
  <si>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</si>
  <si>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</si>
  <si>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</si>
  <si>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</si>
  <si>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</si>
  <si>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</si>
  <si>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</si>
  <si>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</si>
  <si>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</si>
  <si>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</si>
  <si>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</si>
  <si>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</si>
  <si>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</si>
  <si>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</si>
  <si>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</si>
  <si>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</si>
  <si>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</si>
  <si>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</si>
  <si>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</si>
  <si>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</si>
  <si>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</si>
  <si>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</si>
  <si>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</si>
  <si>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</si>
  <si>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</si>
  <si>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</si>
  <si>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</si>
  <si>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</si>
  <si>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</si>
  <si>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</si>
  <si>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</si>
  <si>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</si>
  <si>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</si>
  <si>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</si>
  <si>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</si>
  <si>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</si>
  <si>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</si>
  <si>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</si>
  <si>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</si>
  <si>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</si>
  <si>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</si>
  <si>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</si>
  <si>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</si>
  <si>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</si>
  <si>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</si>
  <si>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</si>
  <si>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</si>
  <si>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</si>
  <si>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</si>
  <si>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</si>
  <si>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</si>
  <si>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</si>
  <si>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</si>
  <si>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</si>
  <si>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</si>
  <si>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</si>
  <si>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</si>
  <si>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</si>
  <si>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</si>
  <si>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</si>
  <si>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</si>
  <si>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</si>
  <si>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</si>
  <si>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</si>
  <si>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</si>
  <si>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</si>
  <si>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</si>
  <si>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</si>
  <si>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</si>
  <si>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</si>
  <si>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</si>
  <si>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</si>
  <si>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</si>
  <si>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</si>
  <si>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</si>
  <si>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</si>
  <si>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</si>
  <si>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</si>
  <si>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</si>
  <si>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</si>
  <si>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</si>
  <si>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</si>
  <si>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</si>
  <si>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</si>
  <si>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</si>
  <si>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</si>
  <si>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</si>
  <si>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</si>
  <si>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</si>
  <si>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</si>
  <si>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</si>
  <si>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</si>
  <si>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</si>
  <si>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</si>
  <si>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</si>
  <si>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</si>
  <si>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</si>
  <si>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</si>
  <si>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</si>
  <si>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</si>
  <si>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</si>
  <si>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</si>
  <si>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</si>
  <si>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</si>
  <si>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</si>
  <si>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</si>
  <si>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</si>
  <si>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</si>
  <si>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</si>
  <si>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</si>
  <si>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</si>
  <si>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</si>
  <si>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</si>
  <si>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</si>
  <si>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</si>
  <si>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</si>
  <si>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</si>
  <si>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</si>
  <si>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</si>
  <si>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</si>
  <si>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</si>
  <si>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</si>
  <si>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</si>
  <si>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</si>
  <si>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</si>
  <si>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</si>
  <si>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</si>
  <si>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</si>
  <si>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</si>
  <si>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</si>
  <si>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</si>
  <si>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</si>
  <si>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</si>
  <si>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</si>
  <si>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</si>
  <si>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</si>
  <si>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</si>
  <si>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</si>
  <si>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</si>
  <si>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</si>
  <si>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</si>
  <si>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</si>
  <si>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</si>
  <si>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</si>
  <si>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</si>
  <si>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</si>
  <si>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</si>
  <si>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</si>
  <si>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</si>
  <si>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</si>
  <si>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</si>
  <si>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</si>
  <si>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</si>
  <si>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</si>
  <si>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</si>
  <si>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</si>
  <si>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</si>
  <si>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</si>
  <si>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</si>
  <si>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</si>
  <si>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</si>
  <si>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</si>
  <si>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</si>
  <si>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</si>
  <si>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</si>
  <si>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</si>
  <si>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</si>
  <si>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</si>
  <si>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</si>
  <si>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</si>
  <si>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</si>
  <si>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</si>
  <si>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</si>
  <si>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</si>
  <si>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</si>
  <si>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</si>
  <si>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</si>
  <si>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</si>
  <si>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</si>
  <si>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</si>
  <si>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</si>
  <si>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</si>
  <si>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</si>
  <si>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</si>
  <si>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</si>
  <si>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</si>
  <si>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</si>
  <si>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</si>
  <si>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</si>
  <si>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</si>
  <si>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</si>
  <si>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</si>
  <si>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</si>
  <si>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</si>
  <si>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</si>
  <si>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</si>
  <si>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</si>
  <si>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</si>
  <si>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</si>
  <si>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</si>
  <si>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</si>
  <si>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</si>
  <si>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</si>
  <si>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</si>
  <si>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</si>
  <si>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</si>
  <si>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</si>
  <si>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</si>
  <si>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</si>
  <si>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</si>
  <si>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</si>
  <si>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</si>
  <si>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</si>
  <si>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</si>
  <si>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</si>
  <si>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</si>
  <si>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</si>
  <si>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</si>
  <si>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</si>
  <si>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</si>
  <si>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</si>
  <si>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</si>
  <si>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</si>
  <si>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</si>
  <si>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</si>
  <si>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</si>
  <si>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</si>
  <si>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</si>
  <si>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</si>
  <si>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</si>
  <si>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</si>
  <si>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</si>
  <si>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</si>
  <si>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</si>
  <si>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</si>
  <si>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</si>
  <si>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</si>
  <si>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</si>
  <si>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</si>
  <si>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</si>
  <si>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</si>
  <si>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</si>
  <si>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</si>
  <si>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</si>
  <si>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</si>
  <si>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</si>
  <si>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</si>
  <si>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</si>
  <si>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</si>
  <si>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</si>
  <si>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</si>
  <si>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</si>
  <si>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</si>
  <si>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</si>
  <si>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</si>
  <si>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</si>
  <si>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</si>
  <si>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</si>
  <si>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</si>
  <si>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</si>
  <si>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</si>
  <si>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</si>
  <si>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</si>
  <si>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</si>
  <si>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</si>
  <si>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</si>
  <si>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</si>
  <si>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</si>
  <si>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</si>
  <si>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</si>
  <si>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</si>
  <si>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</si>
  <si>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</si>
  <si>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</si>
  <si>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</si>
  <si>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</si>
  <si>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</si>
  <si>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</si>
  <si>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</si>
  <si>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</si>
  <si>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</si>
  <si>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</si>
  <si>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</si>
  <si>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</si>
  <si>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</si>
  <si>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</si>
  <si>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</si>
  <si>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</si>
  <si>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</si>
  <si>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</si>
  <si>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</si>
  <si>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</si>
  <si>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</si>
  <si>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</si>
  <si>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</si>
  <si>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</si>
  <si>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</si>
  <si>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</si>
  <si>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</si>
  <si>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</si>
  <si>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</si>
  <si>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</si>
  <si>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</si>
  <si>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</si>
  <si>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</si>
  <si>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</si>
  <si>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</si>
  <si>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</si>
  <si>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</si>
  <si>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</si>
  <si>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</si>
  <si>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</si>
  <si>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</si>
  <si>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</si>
  <si>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</si>
  <si>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</si>
  <si>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</si>
  <si>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</si>
  <si>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</si>
  <si>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</si>
  <si>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</si>
  <si>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</si>
  <si>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</si>
  <si>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</si>
  <si>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</si>
  <si>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</si>
  <si>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</si>
  <si>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</si>
  <si>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</si>
  <si>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</si>
  <si>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</si>
  <si>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</si>
  <si>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</si>
  <si>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</si>
  <si>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</si>
  <si>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</si>
  <si>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</si>
  <si>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</si>
  <si>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</si>
  <si>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</si>
  <si>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</si>
  <si>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</si>
  <si>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</si>
  <si>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</si>
  <si>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</si>
  <si>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</si>
  <si>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</si>
  <si>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</si>
  <si>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</si>
  <si>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</si>
  <si>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</si>
  <si>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</si>
  <si>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</si>
  <si>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</si>
  <si>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</si>
  <si>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</si>
  <si>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</si>
  <si>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</si>
  <si>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</si>
  <si>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</si>
  <si>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</si>
  <si>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</si>
  <si>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</si>
  <si>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</si>
  <si>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</si>
  <si>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</si>
  <si>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</si>
  <si>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</si>
  <si>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</si>
  <si>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</si>
  <si>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</si>
  <si>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</si>
  <si>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</si>
  <si>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</si>
  <si>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</si>
  <si>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</si>
  <si>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</si>
  <si>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</si>
  <si>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</si>
  <si>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</si>
  <si>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</si>
  <si>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</si>
  <si>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</si>
  <si>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</si>
  <si>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</si>
  <si>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</si>
  <si>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</si>
  <si>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</si>
  <si>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</si>
  <si>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</si>
  <si>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</si>
  <si>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</si>
  <si>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</si>
  <si>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</si>
  <si>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</si>
  <si>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</si>
  <si>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</si>
  <si>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</si>
  <si>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</si>
  <si>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</si>
  <si>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</si>
  <si>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</si>
  <si>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</si>
  <si>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</si>
  <si>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</si>
  <si>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</si>
  <si>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</si>
  <si>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</si>
  <si>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</si>
  <si>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</si>
  <si>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</si>
  <si>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</si>
  <si>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</si>
  <si>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</si>
  <si>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</si>
  <si>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</si>
  <si>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</si>
  <si>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</si>
  <si>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</si>
  <si>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</si>
  <si>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</si>
  <si>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</si>
  <si>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</si>
  <si>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</si>
  <si>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</si>
  <si>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</si>
  <si>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</si>
  <si>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</si>
  <si>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</si>
  <si>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</si>
  <si>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</si>
  <si>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</si>
  <si>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</si>
  <si>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</si>
  <si>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</si>
  <si>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</si>
  <si>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</si>
  <si>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</si>
  <si>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</si>
  <si>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</si>
  <si>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</si>
  <si>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</si>
  <si>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</si>
  <si>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</si>
  <si>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</si>
  <si>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</si>
  <si>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</si>
  <si>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</si>
  <si>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</si>
  <si>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</si>
  <si>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</si>
  <si>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</si>
  <si>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</si>
  <si>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</si>
  <si>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</si>
  <si>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</si>
  <si>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</si>
  <si>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</si>
  <si>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</si>
  <si>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</si>
  <si>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</si>
  <si>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</si>
  <si>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</si>
  <si>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</si>
  <si>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</si>
  <si>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</si>
  <si>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</si>
  <si>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</si>
  <si>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</si>
  <si>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</si>
  <si>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</si>
  <si>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</si>
  <si>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</si>
  <si>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</si>
  <si>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</si>
  <si>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</si>
  <si>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</si>
  <si>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</si>
  <si>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</si>
  <si>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</si>
  <si>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</si>
  <si>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</si>
  <si>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</si>
  <si>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</si>
  <si>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</si>
  <si>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</si>
  <si>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</si>
  <si>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</si>
  <si>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</si>
  <si>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</si>
  <si>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</si>
  <si>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</si>
  <si>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</si>
  <si>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</si>
  <si>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</si>
  <si>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</si>
  <si>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</si>
  <si>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</si>
  <si>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</si>
  <si>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</si>
  <si>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</si>
  <si>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</si>
  <si>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</si>
  <si>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</si>
  <si>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</si>
  <si>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</si>
  <si>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</si>
  <si>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</si>
  <si>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</si>
  <si>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</si>
  <si>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</si>
  <si>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</si>
  <si>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</si>
  <si>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</si>
  <si>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</si>
  <si>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</si>
  <si>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</si>
  <si>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</si>
  <si>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</si>
  <si>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</si>
  <si>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</si>
  <si>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</si>
  <si>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</si>
  <si>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</si>
  <si>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</si>
  <si>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</si>
  <si>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</si>
  <si>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</si>
  <si>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</si>
  <si>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</si>
  <si>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</si>
  <si>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</si>
  <si>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</si>
  <si>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</si>
  <si>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</si>
  <si>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</si>
  <si>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</si>
  <si>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</si>
  <si>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</si>
  <si>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</si>
  <si>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</si>
  <si>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</si>
  <si>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</si>
  <si>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</si>
  <si>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</si>
  <si>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</si>
  <si>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</si>
  <si>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</si>
  <si>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</si>
  <si>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</si>
  <si>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</si>
  <si>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</si>
  <si>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</si>
  <si>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</si>
  <si>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</si>
  <si>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</si>
  <si>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</si>
  <si>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</si>
  <si>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</si>
  <si>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</si>
  <si>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</si>
  <si>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</si>
  <si>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</si>
  <si>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</si>
  <si>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</si>
  <si>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</si>
  <si>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</si>
  <si>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</si>
  <si>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</si>
  <si>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</si>
  <si>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</si>
  <si>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</si>
  <si>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</si>
  <si>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</si>
  <si>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</si>
  <si>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</si>
  <si>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</si>
  <si>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</si>
  <si>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</si>
  <si>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</si>
  <si>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</si>
  <si>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</si>
  <si>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</si>
  <si>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</si>
  <si>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</si>
  <si>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</si>
  <si>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</si>
  <si>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</si>
  <si>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</si>
  <si>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</si>
  <si>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</si>
  <si>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</si>
  <si>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</si>
  <si>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</si>
  <si>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</si>
  <si>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</si>
  <si>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</si>
  <si>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</si>
  <si>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</si>
  <si>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</si>
  <si>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</si>
  <si>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</si>
  <si>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</si>
  <si>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</si>
  <si>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</si>
  <si>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</si>
  <si>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</si>
  <si>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</si>
  <si>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</si>
  <si>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</si>
  <si>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</si>
  <si>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</si>
  <si>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</si>
  <si>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</si>
  <si>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</si>
  <si>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</si>
  <si>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</si>
  <si>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</si>
  <si>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</si>
  <si>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</si>
  <si>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</si>
  <si>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</si>
  <si>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</si>
  <si>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</si>
  <si>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</si>
  <si>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</si>
  <si>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</si>
  <si>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</si>
  <si>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</si>
  <si>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</si>
  <si>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</si>
  <si>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</si>
  <si>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</si>
  <si>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</si>
  <si>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</si>
  <si>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</si>
  <si>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</si>
  <si>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</si>
  <si>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</si>
  <si>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</si>
  <si>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</si>
  <si>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</si>
  <si>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</si>
  <si>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</si>
  <si>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</si>
  <si>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</si>
  <si>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</si>
  <si>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</si>
  <si>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</si>
  <si>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</si>
  <si>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</si>
  <si>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</si>
  <si>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</si>
  <si>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</si>
  <si>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</si>
  <si>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</si>
  <si>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</si>
  <si>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</si>
  <si>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</si>
  <si>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</si>
  <si>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</si>
  <si>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</si>
  <si>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</si>
  <si>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</si>
  <si>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</si>
  <si>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</si>
  <si>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</si>
  <si>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</si>
  <si>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</si>
  <si>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</si>
  <si>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</si>
  <si>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</si>
  <si>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</si>
  <si>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</si>
  <si>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</si>
  <si>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</si>
  <si>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</si>
  <si>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</si>
  <si>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</si>
  <si>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</si>
  <si>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</si>
  <si>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</si>
  <si>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</si>
  <si>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</si>
  <si>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</si>
  <si>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</si>
  <si>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</si>
  <si>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</si>
  <si>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</si>
  <si>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</si>
  <si>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</si>
  <si>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</si>
  <si>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</si>
  <si>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</si>
  <si>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</si>
  <si>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</si>
  <si>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</si>
  <si>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</si>
  <si>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</si>
  <si>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</si>
  <si>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</si>
  <si>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</si>
  <si>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</si>
  <si>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</si>
  <si>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</si>
  <si>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</si>
  <si>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</si>
  <si>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</si>
  <si>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</si>
  <si>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</si>
  <si>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</si>
  <si>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</si>
  <si>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</si>
  <si>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</si>
  <si>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</si>
  <si>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</si>
  <si>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</si>
  <si>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</si>
  <si>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</si>
  <si>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</si>
  <si>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</si>
  <si>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</si>
  <si>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</si>
  <si>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</si>
  <si>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</si>
  <si>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</si>
  <si>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</si>
  <si>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</si>
  <si>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</si>
  <si>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</si>
  <si>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</si>
  <si>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</si>
  <si>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</si>
  <si>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</si>
  <si>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</si>
  <si>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</si>
  <si>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</si>
  <si>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</si>
  <si>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</si>
  <si>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</si>
  <si>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</si>
  <si>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</si>
  <si>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</si>
  <si>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</si>
  <si>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</si>
  <si>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</si>
  <si>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</si>
  <si>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</si>
  <si>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</si>
  <si>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</si>
  <si>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</si>
  <si>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</si>
  <si>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</si>
  <si>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</si>
  <si>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</si>
  <si>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</si>
  <si>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</si>
  <si>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</si>
  <si>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</si>
  <si>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</si>
  <si>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</si>
  <si>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</si>
  <si>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</si>
  <si>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</si>
  <si>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</si>
  <si>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</si>
  <si>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</si>
  <si>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</si>
  <si>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</si>
  <si>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</si>
  <si>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</si>
  <si>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</si>
  <si>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</si>
  <si>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</si>
  <si>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</si>
  <si>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</si>
  <si>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</si>
  <si>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</si>
  <si>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</si>
  <si>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</si>
  <si>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</si>
  <si>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</si>
  <si>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</si>
  <si>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</si>
  <si>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</si>
  <si>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</si>
  <si>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</si>
  <si>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</si>
  <si>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</si>
  <si>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</si>
  <si>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</si>
  <si>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</si>
  <si>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</si>
  <si>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</si>
  <si>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</si>
  <si>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</si>
  <si>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</si>
  <si>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</si>
  <si>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</si>
  <si>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</si>
  <si>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</si>
  <si>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</si>
  <si>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</si>
  <si>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</si>
  <si>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</si>
  <si>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</si>
  <si>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</si>
  <si>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</si>
  <si>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</si>
  <si>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</si>
  <si>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</si>
  <si>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</si>
  <si>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</si>
  <si>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</si>
  <si>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</si>
  <si>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</si>
  <si>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</si>
  <si>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</si>
  <si>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</si>
  <si>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</si>
  <si>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</si>
  <si>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</si>
  <si>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</si>
  <si>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</si>
  <si>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</si>
  <si>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</si>
  <si>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</si>
  <si>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</si>
  <si>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</si>
  <si>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</si>
  <si>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</si>
  <si>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</si>
  <si>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</si>
  <si>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</si>
  <si>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</si>
  <si>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</si>
  <si>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</si>
  <si>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</si>
  <si>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</si>
  <si>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</si>
  <si>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</si>
  <si>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</si>
  <si>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</si>
  <si>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</si>
  <si>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</si>
  <si>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</si>
  <si>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</si>
  <si>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</si>
  <si>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</si>
  <si>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</si>
  <si>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</si>
  <si>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</si>
  <si>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</si>
  <si>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</si>
  <si>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</si>
  <si>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</si>
  <si>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</si>
  <si>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</si>
  <si>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</si>
  <si>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</si>
  <si>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</si>
  <si>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</si>
  <si>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</si>
  <si>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</si>
  <si>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</si>
  <si>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</si>
  <si>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</si>
  <si>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</si>
  <si>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</si>
  <si>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</si>
  <si>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</si>
  <si>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</si>
  <si>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</si>
  <si>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</si>
  <si>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</si>
  <si>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</si>
  <si>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</si>
  <si>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</si>
  <si>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</si>
  <si>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</si>
  <si>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</si>
  <si>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</si>
  <si>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</si>
  <si>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</si>
  <si>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</si>
  <si>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</si>
  <si>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</si>
  <si>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</si>
  <si>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</si>
  <si>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</si>
  <si>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</si>
  <si>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</si>
  <si>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</si>
  <si>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</si>
  <si>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</si>
  <si>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</si>
  <si>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</si>
  <si>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</si>
  <si>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</si>
  <si>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</si>
  <si>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</si>
  <si>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</si>
  <si>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</si>
  <si>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</si>
  <si>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</si>
  <si>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</si>
  <si>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</si>
  <si>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</si>
  <si>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</si>
  <si>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</si>
  <si>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</si>
  <si>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</si>
  <si>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</si>
  <si>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</si>
  <si>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</si>
  <si>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</si>
  <si>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</si>
  <si>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</si>
  <si>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</si>
  <si>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</si>
  <si>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</si>
  <si>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</si>
  <si>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</si>
  <si>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</si>
  <si>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</si>
  <si>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</si>
  <si>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</si>
  <si>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</si>
  <si>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</si>
  <si>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</si>
  <si>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</si>
  <si>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</si>
  <si>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</si>
  <si>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</si>
  <si>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</si>
  <si>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</si>
  <si>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</si>
  <si>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</si>
  <si>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</si>
  <si>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</si>
  <si>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</si>
  <si>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</si>
  <si>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</si>
  <si>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</si>
  <si>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</si>
  <si>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</si>
  <si>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</si>
  <si>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</si>
  <si>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</si>
  <si>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</si>
  <si>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</si>
  <si>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</si>
  <si>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</si>
  <si>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</si>
  <si>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</si>
  <si>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</si>
  <si>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</si>
  <si>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</si>
  <si>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</si>
  <si>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</si>
  <si>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</si>
  <si>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</si>
  <si>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</si>
  <si>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</si>
  <si>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</si>
  <si>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</si>
  <si>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</si>
  <si>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</si>
  <si>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</si>
  <si>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</si>
  <si>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</si>
  <si>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</si>
  <si>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</si>
  <si>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</si>
  <si>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</si>
  <si>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</si>
  <si>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</si>
  <si>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</si>
  <si>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</si>
  <si>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</si>
  <si>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</si>
  <si>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</si>
  <si>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</si>
  <si>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</si>
  <si>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</si>
  <si>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</si>
  <si>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</si>
  <si>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</si>
  <si>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</si>
  <si>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</si>
  <si>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</si>
  <si>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</si>
  <si>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</si>
  <si>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</si>
  <si>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</si>
  <si>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</si>
  <si>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</si>
  <si>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</si>
  <si>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</si>
  <si>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</si>
  <si>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</si>
  <si>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</si>
  <si>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</si>
  <si>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</si>
  <si>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</si>
  <si>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</si>
  <si>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</si>
  <si>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</si>
  <si>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</si>
  <si>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</si>
  <si>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</si>
  <si>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</si>
  <si>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</si>
  <si>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</si>
  <si>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</si>
  <si>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</si>
  <si>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</si>
  <si>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</si>
  <si>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</si>
  <si>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</si>
  <si>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</si>
  <si>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</si>
  <si>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</si>
  <si>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</si>
  <si>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</si>
  <si>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</si>
  <si>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</si>
  <si>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</si>
  <si>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</si>
  <si>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</si>
  <si>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</si>
  <si>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</si>
  <si>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</si>
  <si>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</si>
  <si>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</si>
  <si>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</si>
  <si>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</si>
  <si>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</si>
  <si>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</si>
  <si>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</si>
  <si>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</si>
  <si>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</si>
  <si>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</si>
  <si>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</si>
  <si>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</si>
  <si>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</si>
  <si>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</si>
  <si>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</si>
  <si>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</si>
  <si>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</si>
  <si>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</si>
  <si>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</si>
  <si>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</si>
  <si>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</si>
  <si>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</si>
  <si>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</si>
  <si>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</si>
  <si>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</si>
  <si>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</si>
  <si>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</si>
  <si>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</si>
  <si>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</si>
  <si>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</si>
  <si>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</si>
  <si>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</si>
  <si>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</si>
  <si>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</si>
  <si>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</si>
  <si>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</si>
  <si>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</si>
  <si>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</si>
  <si>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</si>
  <si>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</si>
  <si>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</si>
  <si>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</si>
  <si>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</si>
  <si>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</si>
  <si>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</si>
  <si>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</si>
  <si>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</si>
  <si>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</si>
  <si>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</si>
  <si>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</si>
  <si>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</si>
  <si>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</si>
  <si>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</si>
  <si>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</si>
  <si>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</si>
  <si>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</si>
  <si>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</si>
  <si>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</si>
  <si>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</si>
  <si>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</si>
  <si>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</si>
  <si>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</si>
  <si>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</si>
  <si>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</si>
  <si>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</si>
  <si>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</si>
  <si>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</si>
  <si>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</si>
  <si>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</si>
  <si>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</si>
  <si>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</si>
  <si>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</si>
  <si>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</si>
  <si>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</si>
  <si>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</si>
  <si>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</si>
  <si>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</si>
  <si>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</si>
  <si>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</si>
  <si>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</si>
  <si>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</si>
  <si>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</si>
  <si>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</si>
  <si>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</si>
  <si>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</si>
  <si>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</si>
  <si>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</si>
  <si>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</si>
  <si>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</si>
  <si>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</si>
  <si>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</si>
  <si>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</si>
  <si>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</si>
  <si>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</si>
  <si>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</si>
  <si>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</si>
  <si>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</si>
  <si>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</si>
  <si>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</si>
  <si>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</si>
  <si>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</si>
  <si>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</si>
  <si>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</si>
  <si>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</si>
  <si>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</si>
  <si>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</si>
  <si>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</si>
  <si>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</si>
  <si>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</si>
  <si>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</si>
  <si>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</si>
  <si>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</si>
  <si>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</si>
  <si>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</si>
  <si>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</si>
  <si>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</si>
  <si>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</si>
  <si>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</si>
  <si>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</si>
  <si>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</si>
  <si>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</si>
  <si>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</si>
  <si>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</si>
  <si>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</si>
  <si>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</si>
  <si>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</si>
  <si>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</si>
  <si>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</si>
  <si>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</si>
  <si>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</si>
  <si>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</si>
  <si>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</si>
  <si>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</si>
  <si>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</si>
  <si>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</si>
  <si>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</si>
  <si>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</si>
  <si>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</si>
  <si>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</si>
  <si>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</si>
  <si>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</si>
  <si>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</si>
  <si>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</si>
  <si>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</si>
  <si>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</si>
  <si>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</si>
  <si>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</si>
  <si>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</si>
  <si>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</si>
  <si>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</si>
  <si>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</si>
  <si>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</si>
  <si>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</si>
  <si>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</si>
  <si>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</si>
  <si>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</si>
  <si>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</si>
  <si>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</si>
  <si>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</si>
  <si>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</si>
  <si>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</si>
  <si>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</si>
  <si>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</si>
  <si>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</si>
  <si>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</si>
  <si>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</si>
  <si>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</si>
  <si>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</si>
  <si>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</si>
  <si>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</si>
  <si>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</si>
  <si>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</si>
  <si>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</si>
  <si>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</si>
  <si>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</si>
  <si>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</si>
  <si>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</si>
  <si>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</si>
  <si>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</si>
  <si>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</si>
  <si>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</si>
  <si>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</si>
  <si>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</si>
  <si>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</si>
  <si>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</si>
  <si>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</si>
  <si>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</si>
  <si>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</si>
  <si>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</si>
  <si>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</si>
  <si>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</si>
  <si>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</si>
  <si>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</si>
  <si>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</si>
  <si>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</si>
  <si>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</si>
  <si>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</si>
  <si>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</si>
  <si>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</si>
  <si>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</si>
  <si>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</si>
  <si>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</si>
  <si>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</si>
  <si>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</si>
  <si>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</si>
  <si>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</si>
  <si>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</si>
  <si>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</si>
  <si>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</si>
  <si>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</si>
  <si>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</si>
  <si>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</si>
  <si>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</si>
  <si>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</si>
  <si>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</si>
  <si>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</si>
  <si>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</si>
  <si>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</si>
  <si>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</si>
  <si>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</si>
  <si>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</si>
  <si>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</si>
  <si>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</si>
  <si>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</si>
  <si>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</si>
  <si>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</si>
  <si>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</si>
  <si>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</si>
  <si>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</si>
  <si>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</si>
  <si>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</si>
  <si>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</si>
  <si>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</si>
  <si>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</si>
  <si>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</si>
  <si>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</si>
  <si>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</si>
  <si>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</si>
  <si>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</si>
  <si>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</si>
  <si>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</si>
  <si>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</si>
  <si>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</si>
  <si>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</si>
  <si>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</si>
  <si>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</si>
  <si>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</si>
  <si>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</si>
  <si>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</si>
  <si>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</si>
  <si>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</si>
  <si>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</si>
  <si>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</si>
  <si>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</si>
  <si>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</si>
  <si>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</si>
  <si>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</si>
  <si>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</si>
  <si>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</si>
  <si>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</si>
  <si>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</si>
  <si>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</si>
  <si>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</si>
  <si>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</si>
  <si>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</si>
  <si>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</si>
  <si>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</si>
  <si>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</si>
  <si>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</si>
  <si>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</si>
  <si>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</si>
  <si>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</si>
  <si>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</si>
  <si>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</si>
  <si>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</si>
  <si>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</si>
  <si>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</si>
  <si>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</si>
  <si>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</si>
  <si>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</si>
  <si>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</si>
  <si>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</si>
  <si>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</si>
  <si>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</si>
  <si>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</si>
  <si>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</si>
  <si>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</si>
  <si>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</si>
  <si>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</si>
  <si>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</si>
  <si>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</si>
  <si>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</si>
  <si>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</si>
  <si>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</si>
  <si>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</si>
  <si>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</si>
  <si>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</si>
  <si>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</si>
  <si>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</si>
  <si>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</si>
  <si>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</si>
  <si>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</si>
  <si>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</si>
  <si>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</si>
  <si>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</si>
  <si>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</si>
  <si>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</si>
  <si>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</si>
  <si>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</si>
  <si>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</si>
  <si>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</si>
  <si>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</si>
  <si>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</si>
  <si>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</si>
  <si>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</si>
  <si>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</si>
  <si>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</si>
  <si>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</si>
  <si>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</si>
  <si>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</si>
  <si>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</si>
  <si>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</si>
  <si>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</si>
  <si>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</si>
  <si>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</si>
  <si>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</si>
  <si>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</si>
  <si>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</si>
  <si>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</si>
  <si>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</si>
  <si>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</si>
  <si>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</si>
  <si>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</si>
  <si>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</si>
  <si>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</si>
  <si>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</si>
  <si>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</si>
  <si>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</si>
  <si>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</si>
  <si>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</si>
  <si>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</si>
  <si>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</si>
  <si>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</si>
  <si>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</si>
  <si>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</si>
  <si>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</si>
  <si>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</si>
  <si>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</si>
  <si>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</si>
  <si>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</si>
  <si>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</si>
  <si>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</si>
  <si>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</si>
  <si>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</si>
  <si>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</si>
  <si>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</si>
  <si>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</si>
  <si>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</si>
  <si>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</si>
  <si>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</si>
  <si>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</si>
  <si>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</si>
  <si>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</si>
  <si>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</si>
  <si>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</si>
  <si>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</si>
  <si>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</si>
  <si>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</si>
  <si>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</si>
  <si>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</si>
  <si>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</si>
  <si>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</si>
  <si>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</si>
  <si>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</si>
  <si>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</si>
  <si>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</si>
  <si>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</si>
  <si>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</si>
  <si>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</si>
  <si>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</si>
  <si>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</si>
  <si>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</si>
  <si>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</si>
  <si>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</si>
  <si>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</si>
  <si>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</si>
  <si>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</si>
  <si>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</si>
  <si>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</si>
  <si>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</si>
  <si>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</si>
  <si>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</si>
  <si>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</si>
  <si>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</si>
  <si>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</si>
  <si>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</si>
  <si>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</si>
  <si>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</si>
  <si>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</si>
  <si>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</si>
  <si>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</si>
  <si>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</si>
  <si>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</si>
  <si>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</si>
  <si>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</si>
  <si>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</si>
  <si>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</si>
  <si>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</si>
  <si>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</si>
  <si>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</si>
  <si>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</si>
  <si>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</si>
  <si>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</si>
  <si>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</si>
  <si>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</si>
  <si>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</si>
  <si>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</si>
  <si>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</si>
  <si>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</si>
  <si>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</si>
  <si>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</si>
  <si>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</si>
  <si>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</si>
  <si>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</si>
  <si>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</si>
  <si>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</si>
  <si>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</si>
  <si>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</si>
  <si>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</si>
  <si>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</si>
  <si>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</si>
  <si>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</si>
  <si>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</si>
  <si>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</si>
  <si>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</si>
  <si>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</si>
  <si>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</si>
  <si>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</si>
  <si>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</si>
  <si>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</si>
  <si>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</si>
  <si>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</si>
  <si>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</si>
  <si>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</si>
  <si>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</si>
  <si>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</si>
  <si>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</si>
  <si>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</si>
  <si>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</si>
  <si>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</si>
  <si>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</si>
  <si>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</si>
  <si>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</si>
  <si>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</si>
  <si>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</si>
  <si>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</si>
  <si>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</si>
  <si>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</si>
  <si>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</si>
  <si>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</si>
  <si>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</si>
  <si>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</si>
  <si>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</si>
  <si>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</si>
  <si>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</si>
  <si>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</si>
  <si>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</si>
  <si>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</si>
  <si>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</si>
  <si>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</si>
  <si>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</si>
  <si>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</si>
  <si>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</si>
  <si>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</si>
  <si>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</si>
  <si>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</si>
  <si>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</si>
  <si>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</si>
  <si>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</si>
  <si>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</si>
  <si>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</si>
  <si>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</si>
  <si>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</si>
  <si>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</si>
  <si>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</si>
  <si>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</si>
  <si>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</si>
  <si>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</si>
  <si>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</si>
  <si>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</si>
  <si>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</si>
  <si>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</si>
  <si>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</si>
  <si>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</si>
  <si>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</si>
  <si>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</si>
  <si>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</si>
  <si>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</si>
  <si>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</si>
  <si>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</si>
  <si>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</si>
  <si>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</si>
  <si>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</si>
  <si>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</si>
  <si>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</si>
  <si>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</si>
  <si>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</si>
  <si>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</si>
  <si>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</si>
  <si>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</si>
  <si>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</si>
  <si>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</si>
  <si>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</si>
  <si>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</si>
  <si>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</si>
  <si>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</si>
  <si>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</si>
  <si>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</si>
  <si>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</si>
  <si>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</si>
  <si>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</si>
  <si>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</si>
  <si>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</si>
  <si>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</si>
  <si>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</si>
  <si>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</si>
  <si>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</si>
  <si>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</si>
  <si>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</si>
  <si>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</si>
  <si>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</si>
  <si>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</si>
  <si>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</si>
  <si>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</si>
  <si>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</si>
  <si>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</si>
  <si>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</si>
  <si>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</si>
  <si>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</si>
  <si>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</si>
  <si>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</si>
  <si>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</si>
  <si>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</si>
  <si>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</si>
  <si>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</si>
  <si>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</si>
  <si>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</si>
  <si>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</si>
  <si>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</si>
  <si>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</si>
  <si>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</si>
  <si>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</si>
  <si>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</si>
  <si>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</si>
  <si>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</si>
  <si>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</si>
  <si>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</si>
  <si>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</si>
  <si>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</si>
  <si>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</si>
  <si>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</si>
  <si>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</si>
  <si>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</si>
  <si>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</si>
  <si>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</si>
  <si>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</si>
  <si>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</si>
  <si>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</si>
  <si>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</si>
  <si>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</si>
  <si>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</si>
  <si>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</si>
  <si>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</si>
  <si>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</si>
  <si>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</si>
  <si>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</si>
  <si>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</si>
  <si>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</si>
  <si>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</si>
  <si>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</si>
  <si>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</si>
  <si>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</si>
  <si>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</si>
  <si>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</si>
  <si>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</si>
  <si>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</si>
  <si>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</si>
  <si>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</si>
  <si>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</si>
  <si>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</si>
  <si>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</si>
  <si>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</si>
  <si>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</si>
  <si>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</si>
  <si>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</si>
  <si>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</si>
  <si>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</si>
  <si>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</si>
  <si>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</si>
  <si>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</si>
  <si>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</si>
  <si>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</si>
  <si>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</si>
  <si>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</si>
  <si>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</si>
  <si>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</si>
  <si>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</si>
  <si>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</si>
  <si>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</si>
  <si>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</si>
  <si>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</si>
  <si>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</si>
  <si>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</si>
  <si>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</si>
  <si>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</si>
  <si>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</si>
  <si>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</si>
  <si>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</si>
  <si>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</si>
  <si>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</si>
  <si>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</si>
  <si>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</si>
  <si>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</si>
  <si>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</si>
  <si>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</si>
  <si>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</si>
  <si>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</si>
  <si>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</si>
  <si>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</si>
  <si>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</si>
  <si>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</si>
  <si>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</si>
  <si>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</si>
  <si>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</si>
  <si>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</si>
  <si>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</si>
  <si>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</si>
  <si>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</si>
  <si>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</si>
  <si>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</si>
  <si>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</si>
  <si>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</si>
  <si>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</si>
  <si>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</si>
  <si>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</si>
  <si>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</si>
  <si>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</si>
  <si>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</si>
  <si>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</si>
  <si>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</si>
  <si>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</si>
  <si>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</si>
  <si>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</si>
  <si>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</si>
  <si>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</si>
  <si>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</si>
  <si>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</si>
  <si>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</si>
  <si>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</si>
  <si>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</si>
  <si>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</si>
  <si>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</si>
  <si>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</si>
  <si>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</si>
  <si>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</si>
  <si>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</si>
  <si>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</si>
  <si>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</si>
  <si>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</si>
  <si>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</si>
  <si>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</si>
  <si>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</si>
  <si>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</si>
  <si>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</si>
  <si>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</si>
  <si>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</si>
  <si>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</si>
  <si>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</si>
  <si>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</si>
  <si>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</si>
  <si>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</si>
  <si>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</si>
  <si>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</si>
  <si>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</si>
  <si>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</si>
  <si>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</si>
  <si>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</si>
  <si>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</si>
  <si>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</si>
  <si>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</si>
  <si>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</si>
  <si>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</si>
  <si>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</si>
  <si>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</si>
  <si>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</si>
  <si>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</si>
  <si>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</si>
  <si>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</si>
  <si>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</si>
  <si>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</si>
  <si>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</si>
  <si>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</si>
  <si>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</si>
  <si>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</si>
  <si>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</si>
  <si>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</si>
  <si>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</si>
  <si>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</si>
  <si>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</si>
  <si>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</si>
  <si>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</si>
  <si>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</si>
  <si>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</si>
  <si>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</si>
  <si>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</si>
  <si>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</si>
  <si>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</si>
  <si>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</si>
  <si>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</si>
  <si>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</si>
  <si>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</si>
  <si>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</si>
  <si>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</si>
  <si>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</si>
  <si>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</si>
  <si>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</si>
  <si>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</si>
  <si>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</si>
  <si>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</si>
  <si>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</si>
  <si>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</si>
  <si>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</si>
  <si>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</si>
  <si>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</si>
  <si>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</si>
  <si>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</si>
  <si>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</si>
  <si>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</si>
  <si>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</si>
  <si>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</si>
  <si>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</si>
  <si>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</si>
  <si>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</si>
  <si>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</si>
  <si>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</si>
  <si>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</si>
  <si>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</si>
  <si>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</si>
  <si>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</si>
  <si>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</si>
  <si>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</si>
  <si>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</si>
  <si>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</si>
  <si>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</si>
  <si>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</si>
  <si>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</si>
  <si>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</si>
  <si>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</si>
  <si>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</si>
  <si>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</si>
  <si>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</si>
  <si>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</si>
  <si>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</si>
  <si>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</si>
  <si>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</si>
  <si>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</si>
  <si>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</si>
  <si>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</si>
  <si>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</si>
  <si>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</si>
  <si>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</si>
  <si>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</si>
  <si>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</si>
  <si>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</si>
  <si>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</si>
  <si>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</si>
  <si>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</si>
  <si>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</si>
  <si>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</si>
  <si>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</si>
  <si>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</si>
  <si>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</si>
  <si>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</si>
  <si>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</si>
  <si>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</si>
  <si>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</si>
  <si>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</si>
  <si>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</si>
  <si>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</si>
  <si>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</si>
  <si>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</si>
  <si>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</si>
  <si>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</si>
  <si>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</si>
  <si>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</si>
  <si>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</si>
  <si>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</si>
  <si>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</si>
  <si>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</si>
  <si>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</si>
  <si>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</si>
  <si>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</si>
  <si>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</si>
  <si>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</si>
  <si>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</si>
  <si>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</si>
  <si>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</si>
  <si>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</si>
  <si>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</si>
  <si>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</si>
  <si>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</si>
  <si>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</si>
  <si>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</si>
  <si>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</si>
  <si>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</si>
  <si>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</si>
  <si>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</si>
  <si>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</si>
  <si>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</si>
  <si>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</si>
  <si>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</si>
  <si>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</si>
  <si>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</si>
  <si>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</si>
  <si>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</si>
  <si>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</si>
  <si>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</si>
  <si>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</si>
  <si>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</si>
  <si>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</si>
  <si>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</si>
  <si>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</si>
  <si>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</si>
  <si>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</si>
  <si>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</si>
  <si>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</si>
  <si>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</si>
  <si>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</si>
  <si>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</si>
  <si>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</si>
  <si>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</si>
  <si>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</si>
  <si>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</si>
  <si>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</si>
  <si>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</si>
  <si>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</si>
  <si>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</si>
  <si>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</si>
  <si>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</si>
  <si>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</si>
  <si>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</si>
  <si>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</si>
  <si>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</si>
  <si>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</si>
  <si>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</si>
  <si>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</si>
  <si>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</si>
  <si>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</si>
  <si>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</si>
  <si>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</si>
  <si>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</si>
  <si>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</si>
  <si>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</si>
  <si>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</si>
  <si>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</si>
  <si>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</si>
  <si>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</si>
  <si>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</si>
  <si>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</si>
  <si>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</si>
  <si>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</si>
  <si>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</si>
  <si>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</si>
  <si>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</si>
  <si>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</si>
  <si>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</si>
  <si>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</si>
  <si>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</si>
  <si>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</si>
  <si>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</si>
  <si>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</si>
  <si>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</si>
  <si>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</si>
  <si>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</si>
  <si>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</si>
  <si>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</si>
  <si>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</si>
  <si>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</si>
  <si>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</si>
  <si>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</si>
  <si>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</si>
  <si>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</si>
  <si>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</si>
  <si>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</si>
  <si>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</si>
  <si>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</si>
  <si>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</si>
  <si>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</si>
  <si>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</si>
  <si>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</si>
  <si>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</si>
  <si>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</si>
  <si>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</si>
  <si>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</si>
  <si>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</si>
  <si>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</si>
  <si>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</si>
  <si>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</si>
  <si>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</si>
  <si>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</si>
  <si>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</si>
  <si>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</si>
  <si>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</si>
  <si>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</si>
  <si>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</si>
  <si>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</si>
  <si>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</si>
  <si>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</si>
  <si>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</si>
  <si>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</si>
  <si>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</si>
  <si>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</si>
  <si>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</si>
  <si>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</si>
  <si>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</si>
  <si>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</si>
  <si>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</si>
  <si>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</si>
  <si>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</si>
  <si>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</si>
  <si>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</si>
  <si>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</si>
  <si>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</si>
  <si>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</si>
  <si>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</si>
  <si>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</si>
  <si>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</si>
  <si>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</si>
  <si>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</si>
  <si>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</si>
  <si>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</si>
  <si>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</si>
  <si>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</si>
  <si>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</si>
  <si>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</si>
  <si>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</si>
  <si>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</si>
  <si>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</si>
  <si>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</si>
  <si>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</si>
  <si>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</si>
  <si>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</si>
  <si>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</si>
  <si>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</si>
  <si>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</si>
  <si>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</si>
  <si>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</si>
  <si>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</si>
  <si>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</si>
  <si>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</si>
  <si>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</si>
  <si>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</si>
  <si>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</si>
  <si>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</si>
  <si>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</si>
  <si>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</si>
  <si>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</si>
  <si>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</si>
  <si>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</si>
  <si>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</si>
  <si>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</si>
  <si>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</si>
  <si>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</si>
  <si>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</si>
  <si>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</si>
  <si>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</si>
  <si>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</si>
  <si>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</si>
  <si>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</si>
  <si>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</si>
  <si>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</si>
  <si>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</si>
  <si>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</si>
  <si>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</si>
  <si>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</si>
  <si>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</si>
  <si>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</si>
  <si>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</si>
  <si>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</si>
  <si>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</si>
  <si>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</si>
  <si>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</si>
  <si>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</si>
  <si>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</si>
  <si>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</si>
  <si>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</si>
  <si>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</si>
  <si>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</si>
  <si>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</si>
  <si>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</si>
  <si>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</si>
  <si>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</si>
  <si>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</si>
  <si>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</si>
  <si>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</si>
  <si>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</si>
  <si>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</si>
  <si>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</si>
  <si>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</si>
  <si>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</si>
  <si>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</si>
  <si>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</si>
  <si>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</si>
  <si>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</si>
  <si>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</si>
  <si>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</si>
  <si>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</si>
  <si>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</si>
  <si>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</si>
  <si>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</si>
  <si>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</si>
  <si>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</si>
  <si>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</si>
  <si>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</si>
  <si>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</si>
  <si>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</si>
  <si>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</si>
  <si>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</si>
  <si>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</si>
  <si>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</si>
  <si>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</si>
  <si>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</si>
  <si>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</si>
  <si>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</si>
  <si>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</si>
  <si>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</si>
  <si>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</si>
  <si>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</si>
  <si>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</si>
  <si>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</si>
  <si>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</si>
  <si>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</si>
  <si>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</si>
  <si>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</si>
  <si>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</si>
  <si>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</si>
  <si>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</si>
  <si>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</si>
  <si>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</si>
  <si>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</si>
  <si>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</si>
  <si>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</si>
  <si>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</si>
  <si>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</si>
  <si>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</si>
  <si>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</si>
  <si>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</si>
  <si>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</si>
  <si>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</si>
  <si>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</si>
  <si>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</si>
  <si>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</si>
  <si>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</si>
  <si>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</si>
  <si>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</si>
  <si>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</si>
  <si>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</si>
  <si>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</si>
  <si>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</si>
  <si>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</si>
  <si>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</si>
  <si>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</si>
  <si>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</si>
  <si>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</si>
  <si>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</si>
  <si>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</si>
  <si>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</si>
  <si>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</si>
  <si>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</si>
  <si>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</si>
  <si>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</si>
  <si>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</si>
  <si>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</si>
  <si>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</si>
  <si>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</si>
  <si>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</si>
  <si>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</si>
  <si>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</si>
  <si>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</si>
  <si>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</si>
  <si>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</si>
  <si>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</si>
  <si>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</si>
  <si>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</si>
  <si>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</si>
  <si>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</si>
  <si>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</si>
  <si>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</si>
  <si>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</si>
  <si>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</si>
  <si>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</si>
  <si>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</si>
  <si>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</si>
  <si>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</si>
  <si>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</si>
  <si>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</si>
  <si>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</si>
  <si>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</si>
  <si>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</si>
  <si>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</si>
  <si>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</si>
  <si>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</si>
  <si>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</si>
  <si>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</si>
  <si>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</si>
  <si>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</si>
  <si>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</si>
  <si>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</si>
  <si>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</si>
  <si>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</si>
  <si>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</si>
  <si>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</si>
  <si>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</si>
  <si>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</si>
  <si>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</si>
  <si>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</si>
  <si>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</si>
  <si>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</si>
  <si>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</si>
  <si>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</si>
  <si>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</si>
  <si>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</si>
  <si>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</si>
  <si>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</si>
  <si>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</si>
  <si>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</si>
  <si>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</si>
  <si>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</si>
  <si>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</si>
  <si>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</si>
  <si>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</si>
  <si>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</si>
  <si>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</si>
  <si>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</si>
  <si>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</si>
  <si>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</si>
  <si>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</si>
  <si>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</si>
  <si>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</si>
  <si>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</si>
  <si>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</si>
  <si>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</si>
  <si>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</si>
  <si>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</si>
  <si>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</si>
  <si>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</si>
  <si>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</si>
  <si>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</si>
  <si>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</si>
  <si>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</si>
  <si>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</si>
  <si>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</si>
  <si>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</si>
  <si>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</si>
  <si>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</si>
  <si>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</si>
  <si>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</si>
  <si>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</si>
  <si>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</si>
  <si>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</si>
  <si>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</si>
  <si>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</si>
  <si>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</si>
  <si>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</si>
  <si>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</si>
  <si>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</si>
  <si>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</si>
  <si>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</si>
  <si>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</si>
  <si>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</si>
  <si>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</si>
  <si>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</si>
  <si>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</si>
  <si>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</si>
  <si>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</si>
  <si>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</si>
  <si>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</si>
  <si>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</si>
  <si>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</si>
  <si>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</si>
  <si>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</si>
  <si>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</si>
  <si>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</si>
  <si>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</si>
  <si>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</si>
  <si>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</si>
  <si>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</si>
  <si>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</si>
  <si>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</si>
  <si>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</si>
  <si>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</si>
  <si>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</si>
  <si>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</si>
  <si>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</si>
  <si>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</si>
  <si>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</si>
  <si>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</si>
  <si>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</si>
  <si>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</si>
  <si>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</si>
  <si>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</si>
  <si>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</si>
  <si>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</si>
  <si>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</si>
  <si>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</si>
  <si>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</si>
  <si>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</si>
  <si>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</si>
  <si>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</si>
  <si>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</si>
  <si>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</si>
  <si>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</si>
  <si>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</si>
  <si>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</si>
  <si>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</si>
  <si>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</si>
  <si>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</si>
  <si>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</si>
  <si>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</si>
  <si>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</si>
  <si>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</si>
  <si>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</si>
  <si>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</si>
  <si>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</si>
  <si>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</si>
  <si>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</si>
  <si>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</si>
  <si>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</si>
  <si>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</si>
  <si>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</si>
  <si>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</si>
  <si>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</si>
  <si>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</si>
  <si>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</si>
  <si>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</si>
  <si>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</si>
  <si>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</si>
  <si>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</si>
  <si>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</si>
  <si>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</si>
  <si>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</si>
  <si>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</si>
  <si>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</si>
  <si>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</si>
  <si>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</si>
  <si>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</si>
  <si>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</si>
  <si>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</si>
  <si>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</si>
  <si>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</si>
  <si>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</si>
  <si>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</si>
  <si>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</si>
  <si>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</si>
  <si>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</si>
  <si>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</si>
  <si>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</si>
  <si>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</si>
  <si>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</si>
  <si>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</si>
  <si>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</si>
  <si>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</si>
  <si>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</si>
  <si>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</si>
  <si>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</si>
  <si>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</si>
  <si>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</si>
  <si>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</si>
  <si>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</si>
  <si>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</si>
  <si>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</si>
  <si>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</si>
  <si>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</si>
  <si>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</si>
  <si>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</si>
  <si>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</si>
  <si>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</si>
  <si>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</si>
  <si>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</si>
  <si>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</si>
  <si>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</si>
  <si>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</si>
  <si>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</si>
  <si>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</si>
  <si>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</si>
  <si>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</si>
  <si>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</si>
  <si>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</si>
  <si>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</si>
  <si>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</si>
  <si>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</si>
  <si>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</si>
  <si>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</si>
  <si>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</si>
  <si>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</si>
  <si>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</si>
  <si>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</si>
  <si>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</si>
  <si>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</si>
  <si>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</si>
  <si>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</si>
  <si>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</si>
  <si>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</si>
  <si>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</si>
  <si>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</si>
  <si>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</si>
  <si>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</si>
  <si>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</si>
  <si>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</si>
  <si>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</si>
  <si>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</si>
  <si>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</si>
  <si>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</si>
  <si>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</si>
  <si>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</si>
  <si>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</si>
  <si>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</si>
  <si>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</si>
  <si>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</si>
  <si>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</si>
  <si>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</si>
  <si>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</si>
  <si>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</si>
  <si>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</si>
  <si>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</si>
  <si>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</si>
  <si>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</si>
  <si>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</si>
  <si>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</si>
  <si>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</si>
  <si>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</si>
  <si>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</si>
  <si>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</si>
  <si>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</si>
  <si>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</si>
  <si>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</si>
  <si>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</si>
  <si>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</si>
  <si>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</si>
  <si>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</si>
  <si>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</si>
  <si>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</si>
  <si>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</si>
  <si>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</si>
  <si>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</si>
  <si>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</si>
  <si>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</si>
  <si>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</si>
  <si>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</si>
  <si>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</si>
  <si>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</si>
  <si>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</si>
  <si>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</si>
  <si>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</si>
  <si>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</si>
  <si>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</si>
  <si>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</si>
  <si>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</si>
  <si>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</si>
  <si>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</si>
  <si>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</si>
  <si>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</si>
  <si>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</si>
  <si>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</si>
  <si>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</si>
  <si>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</si>
  <si>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</si>
  <si>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</si>
  <si>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</si>
  <si>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</si>
  <si>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</si>
  <si>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</si>
  <si>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</si>
  <si>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</si>
  <si>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</si>
  <si>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</si>
  <si>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</si>
  <si>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</si>
  <si>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</si>
  <si>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</si>
  <si>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</si>
  <si>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</si>
  <si>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</si>
  <si>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</si>
  <si>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</si>
  <si>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</si>
  <si>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</si>
  <si>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</si>
  <si>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</si>
  <si>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</si>
  <si>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</si>
  <si>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</si>
  <si>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</si>
  <si>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</si>
  <si>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</si>
  <si>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</si>
  <si>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</si>
  <si>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</si>
  <si>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</si>
  <si>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</si>
  <si>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</si>
  <si>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</si>
  <si>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</si>
  <si>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</si>
  <si>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</si>
  <si>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</si>
  <si>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</si>
  <si>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</si>
  <si>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</si>
  <si>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</si>
  <si>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</si>
  <si>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</si>
  <si>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</si>
  <si>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</si>
  <si>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</si>
  <si>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</si>
  <si>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</si>
  <si>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</si>
  <si>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</si>
  <si>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</si>
  <si>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</si>
  <si>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</si>
  <si>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</si>
  <si>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</si>
  <si>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</si>
  <si>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</si>
  <si>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</si>
  <si>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</si>
  <si>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</si>
  <si>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</si>
  <si>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</si>
  <si>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</si>
  <si>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</si>
  <si>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</si>
  <si>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</si>
  <si>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</si>
  <si>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</si>
  <si>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</si>
  <si>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</si>
  <si>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</si>
  <si>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</si>
  <si>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</si>
  <si>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</si>
  <si>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</si>
  <si>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</si>
  <si>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</si>
  <si>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</si>
  <si>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</si>
  <si>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</si>
  <si>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</si>
  <si>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</si>
  <si>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</si>
  <si>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</si>
  <si>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</si>
  <si>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</si>
  <si>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</si>
  <si>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</si>
  <si>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</si>
  <si>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</si>
  <si>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</si>
  <si>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</si>
  <si>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</si>
  <si>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</si>
  <si>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</si>
  <si>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</si>
  <si>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</si>
  <si>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</si>
  <si>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</si>
  <si>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</si>
  <si>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</si>
  <si>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</si>
  <si>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</si>
  <si>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</si>
  <si>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</si>
  <si>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</si>
  <si>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</si>
  <si>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</si>
  <si>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</si>
  <si>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</si>
  <si>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</si>
  <si>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</si>
  <si>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</si>
  <si>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</si>
  <si>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</si>
  <si>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</si>
  <si>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</si>
  <si>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</si>
  <si>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</si>
  <si>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</si>
  <si>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</si>
  <si>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</si>
  <si>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</si>
  <si>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</si>
  <si>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</si>
  <si>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</si>
  <si>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</si>
  <si>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</si>
  <si>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</si>
  <si>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</si>
  <si>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</si>
  <si>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</si>
  <si>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</si>
  <si>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</si>
  <si>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</si>
  <si>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</si>
  <si>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</si>
  <si>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</si>
  <si>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</si>
  <si>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</si>
  <si>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</si>
  <si>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</si>
  <si>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</si>
  <si>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</si>
  <si>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</si>
  <si>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</si>
  <si>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</si>
  <si>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</si>
  <si>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</si>
  <si>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</si>
  <si>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</si>
  <si>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</si>
  <si>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</si>
  <si>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</si>
  <si>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</si>
  <si>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</si>
  <si>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</si>
  <si>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</si>
  <si>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</si>
  <si>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</si>
  <si>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</si>
  <si>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</si>
  <si>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</si>
  <si>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</si>
  <si>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</si>
  <si>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</si>
  <si>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</si>
  <si>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</si>
  <si>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</si>
  <si>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</si>
  <si>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</si>
  <si>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</si>
  <si>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</si>
  <si>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</si>
  <si>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</si>
  <si>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</si>
  <si>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</si>
  <si>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</si>
  <si>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</si>
  <si>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</si>
  <si>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</si>
  <si>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</si>
  <si>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</si>
  <si>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</si>
  <si>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</si>
  <si>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</si>
  <si>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</si>
  <si>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</si>
  <si>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</si>
  <si>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</si>
  <si>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</si>
  <si>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</si>
  <si>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</si>
  <si>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</si>
  <si>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</si>
  <si>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</si>
  <si>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</si>
  <si>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</si>
  <si>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</si>
  <si>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</si>
  <si>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</si>
  <si>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</si>
  <si>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</si>
  <si>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</si>
  <si>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</si>
  <si>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</si>
  <si>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</si>
  <si>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</si>
  <si>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</si>
  <si>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</si>
  <si>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</si>
  <si>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</si>
  <si>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</si>
  <si>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</si>
  <si>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</si>
  <si>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</si>
  <si>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</si>
  <si>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</si>
  <si>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</si>
  <si>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</si>
  <si>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</si>
  <si>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</si>
  <si>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</si>
  <si>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</si>
  <si>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</si>
  <si>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</si>
  <si>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</si>
  <si>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</si>
  <si>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</si>
  <si>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</si>
  <si>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</si>
  <si>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</si>
  <si>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</si>
  <si>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</si>
  <si>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</si>
  <si>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</si>
  <si>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</si>
  <si>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</si>
  <si>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</si>
  <si>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</si>
  <si>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</si>
  <si>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</si>
  <si>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</si>
  <si>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</si>
  <si>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</si>
  <si>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</si>
  <si>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</si>
  <si>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</si>
  <si>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</si>
  <si>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</si>
  <si>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</si>
  <si>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</si>
  <si>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</si>
  <si>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</si>
  <si>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</si>
  <si>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</si>
  <si>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</si>
  <si>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</si>
  <si>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</si>
  <si>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</si>
  <si>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</si>
  <si>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</si>
  <si>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</si>
  <si>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</si>
  <si>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</si>
  <si>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</si>
  <si>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</si>
  <si>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</si>
  <si>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</si>
  <si>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</si>
  <si>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</si>
  <si>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</si>
  <si>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</si>
  <si>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</si>
  <si>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</si>
  <si>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</si>
  <si>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</si>
  <si>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</si>
  <si>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</si>
  <si>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</si>
  <si>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</si>
  <si>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</si>
  <si>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</si>
  <si>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</si>
  <si>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</si>
  <si>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</si>
  <si>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</si>
  <si>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</si>
  <si>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</si>
  <si>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</si>
  <si>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</si>
  <si>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</si>
  <si>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</si>
  <si>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</si>
  <si>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</si>
  <si>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</si>
  <si>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</si>
  <si>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</si>
  <si>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</si>
  <si>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</si>
  <si>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</si>
  <si>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</si>
  <si>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</si>
  <si>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</si>
  <si>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</si>
  <si>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</si>
  <si>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</si>
  <si>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</si>
  <si>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</si>
  <si>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</si>
  <si>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</si>
  <si>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</si>
  <si>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</si>
  <si>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</si>
  <si>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</si>
  <si>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</si>
  <si>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</si>
  <si>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</si>
  <si>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</si>
  <si>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</si>
  <si>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</si>
  <si>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</si>
  <si>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</si>
  <si>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</si>
  <si>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</si>
  <si>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</si>
  <si>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</si>
  <si>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</si>
  <si>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</si>
  <si>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</si>
  <si>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</si>
  <si>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</si>
  <si>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</si>
  <si>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</si>
  <si>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</si>
  <si>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</si>
  <si>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</si>
  <si>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</si>
  <si>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</si>
  <si>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</si>
  <si>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</si>
  <si>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</si>
  <si>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</si>
  <si>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</si>
  <si>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</si>
  <si>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</si>
  <si>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</si>
  <si>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</si>
  <si>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</si>
  <si>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</si>
  <si>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</si>
  <si>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</si>
  <si>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</si>
  <si>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</si>
  <si>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</si>
  <si>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</si>
  <si>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</si>
  <si>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</si>
  <si>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</si>
  <si>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</si>
  <si>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</si>
  <si>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</si>
  <si>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</si>
  <si>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</si>
  <si>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</si>
  <si>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</si>
  <si>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</si>
  <si>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</si>
  <si>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</si>
  <si>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</si>
  <si>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</si>
  <si>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</si>
  <si>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</si>
  <si>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</si>
  <si>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</si>
  <si>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</si>
  <si>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</si>
  <si>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</si>
  <si>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</si>
  <si>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</si>
  <si>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</si>
  <si>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</si>
  <si>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</si>
  <si>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</si>
  <si>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</si>
  <si>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</si>
  <si>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</si>
  <si>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</si>
  <si>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</si>
  <si>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</si>
  <si>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</si>
  <si>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</si>
  <si>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</si>
  <si>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</si>
  <si>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</si>
  <si>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</si>
  <si>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</si>
  <si>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</si>
  <si>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</si>
  <si>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</si>
  <si>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</si>
  <si>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</si>
  <si>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</si>
  <si>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</si>
  <si>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</si>
  <si>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</si>
  <si>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</si>
  <si>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</si>
  <si>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</si>
  <si>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</si>
  <si>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</si>
  <si>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</si>
  <si>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</si>
  <si>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</si>
  <si>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</si>
  <si>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</si>
  <si>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</si>
  <si>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</si>
  <si>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</si>
  <si>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</si>
  <si>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</si>
  <si>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</si>
  <si>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</si>
  <si>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</si>
  <si>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</si>
  <si>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</si>
  <si>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</si>
  <si>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</si>
  <si>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</si>
  <si>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</si>
  <si>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</si>
  <si>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</si>
  <si>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</si>
  <si>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</si>
  <si>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</si>
  <si>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</si>
  <si>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</si>
  <si>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</si>
  <si>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</si>
  <si>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</si>
  <si>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</si>
  <si>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</si>
  <si>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</si>
  <si>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</si>
  <si>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</si>
  <si>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</si>
  <si>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</si>
  <si>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</si>
  <si>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</si>
  <si>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</si>
  <si>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</si>
  <si>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</si>
  <si>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</si>
  <si>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</si>
  <si>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</si>
  <si>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</si>
  <si>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</si>
  <si>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</si>
  <si>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</si>
  <si>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</si>
  <si>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</si>
  <si>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</si>
  <si>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</si>
  <si>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</si>
  <si>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</si>
  <si>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</si>
  <si>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</si>
  <si>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</si>
  <si>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</si>
  <si>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</si>
  <si>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</si>
  <si>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</si>
  <si>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</si>
  <si>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</si>
  <si>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</si>
  <si>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</si>
  <si>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</si>
  <si>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</si>
  <si>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</si>
  <si>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</si>
  <si>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</si>
  <si>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</si>
  <si>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</si>
  <si>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</si>
  <si>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</si>
  <si>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</si>
  <si>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</si>
  <si>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</si>
  <si>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</si>
  <si>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</si>
  <si>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</si>
  <si>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</si>
  <si>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</si>
  <si>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</si>
  <si>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</si>
  <si>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</si>
  <si>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</si>
  <si>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</si>
  <si>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</si>
  <si>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</si>
  <si>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</si>
  <si>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</si>
  <si>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</si>
  <si>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</si>
  <si>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</si>
  <si>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</si>
  <si>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</si>
  <si>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</si>
  <si>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</si>
  <si>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</si>
  <si>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</si>
  <si>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</si>
  <si>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</si>
  <si>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</si>
  <si>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</si>
  <si>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</si>
  <si>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</si>
  <si>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</si>
  <si>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</si>
  <si>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</si>
  <si>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</si>
  <si>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</si>
  <si>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</si>
  <si>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</si>
  <si>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</si>
  <si>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</si>
  <si>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</si>
  <si>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</si>
  <si>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</si>
  <si>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</si>
  <si>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</si>
  <si>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</si>
  <si>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</si>
  <si>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</si>
  <si>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</si>
  <si>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</si>
  <si>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</si>
  <si>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</si>
  <si>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</si>
  <si>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</si>
  <si>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</si>
  <si>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</si>
  <si>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</si>
  <si>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</si>
  <si>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</si>
  <si>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</si>
  <si>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</si>
  <si>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</si>
  <si>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</si>
  <si>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</si>
  <si>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</si>
  <si>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</si>
  <si>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</si>
  <si>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</si>
  <si>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</si>
  <si>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</si>
  <si>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</si>
  <si>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</si>
  <si>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</si>
  <si>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</si>
  <si>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</si>
  <si>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</si>
  <si>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</si>
  <si>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</si>
  <si>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</si>
  <si>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</si>
  <si>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</si>
  <si>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</si>
  <si>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</si>
  <si>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</si>
  <si>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</si>
  <si>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</si>
  <si>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</si>
  <si>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</si>
  <si>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</si>
  <si>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</si>
  <si>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</si>
  <si>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</si>
  <si>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</si>
  <si>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</si>
  <si>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</si>
  <si>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</si>
  <si>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</si>
  <si>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</si>
  <si>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</si>
  <si>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</si>
  <si>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</si>
  <si>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</si>
  <si>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</si>
  <si>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</si>
  <si>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</si>
  <si>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</si>
  <si>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</si>
  <si>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</si>
  <si>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</si>
  <si>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</si>
  <si>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</si>
  <si>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</si>
  <si>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</si>
  <si>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</si>
  <si>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</si>
  <si>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</si>
  <si>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</si>
  <si>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</si>
  <si>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</si>
  <si>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</si>
  <si>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</si>
  <si>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</si>
  <si>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</si>
  <si>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</si>
  <si>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</si>
  <si>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</si>
  <si>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</si>
  <si>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</si>
  <si>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</si>
  <si>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</si>
  <si>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</si>
  <si>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</si>
  <si>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</si>
  <si>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</si>
  <si>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</si>
  <si>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</si>
  <si>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</si>
  <si>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</si>
  <si>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</si>
  <si>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</si>
  <si>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</si>
  <si>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</si>
  <si>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</si>
  <si>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</si>
  <si>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</si>
  <si>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</si>
  <si>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</si>
  <si>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</si>
  <si>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</si>
  <si>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</si>
  <si>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</si>
  <si>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</si>
  <si>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</si>
  <si>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</si>
  <si>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</si>
  <si>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</si>
  <si>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</si>
  <si>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</si>
  <si>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</si>
  <si>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</si>
  <si>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</si>
  <si>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</si>
  <si>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</si>
  <si>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</si>
  <si>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</si>
  <si>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</si>
  <si>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</si>
  <si>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</si>
  <si>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</si>
  <si>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</si>
  <si>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</si>
  <si>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</si>
  <si>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</si>
  <si>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</si>
  <si>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</si>
  <si>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</si>
  <si>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</si>
  <si>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</si>
  <si>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</si>
  <si>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</si>
  <si>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</si>
  <si>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</si>
  <si>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</si>
  <si>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</si>
  <si>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</si>
  <si>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</si>
  <si>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</si>
  <si>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</si>
  <si>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</si>
  <si>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</si>
  <si>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</si>
  <si>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</si>
  <si>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</si>
  <si>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</si>
  <si>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</si>
  <si>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</si>
  <si>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</si>
  <si>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</si>
  <si>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</si>
  <si>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</si>
  <si>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</si>
  <si>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</si>
  <si>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</si>
  <si>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</si>
  <si>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</si>
  <si>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</si>
  <si>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</si>
  <si>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</si>
  <si>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</si>
  <si>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</si>
  <si>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</si>
  <si>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</si>
  <si>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</si>
  <si>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</si>
  <si>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</si>
  <si>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</si>
  <si>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</si>
  <si>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</si>
  <si>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</si>
  <si>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</si>
  <si>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</si>
  <si>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</si>
  <si>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</si>
  <si>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</si>
  <si>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</si>
  <si>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</si>
  <si>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</si>
  <si>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</si>
  <si>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</si>
  <si>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</si>
  <si>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</si>
  <si>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</si>
  <si>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</si>
  <si>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</si>
  <si>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</si>
  <si>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</si>
  <si>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</si>
  <si>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</si>
  <si>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</si>
  <si>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</si>
  <si>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</si>
  <si>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</si>
  <si>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</si>
  <si>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</si>
  <si>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</si>
  <si>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</si>
  <si>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</si>
  <si>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</si>
  <si>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</si>
  <si>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</si>
  <si>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</si>
  <si>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</si>
  <si>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</si>
  <si>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</si>
  <si>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</si>
  <si>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</si>
  <si>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</si>
  <si>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</si>
  <si>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</si>
  <si>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</si>
  <si>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</si>
  <si>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</si>
  <si>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</si>
  <si>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</si>
  <si>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</si>
  <si>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</si>
  <si>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</si>
  <si>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</si>
  <si>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</si>
  <si>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</si>
  <si>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</si>
  <si>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</si>
  <si>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</si>
  <si>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</si>
  <si>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</si>
  <si>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</si>
  <si>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</si>
  <si>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</si>
  <si>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</si>
  <si>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</si>
  <si>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</si>
  <si>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</si>
  <si>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</si>
  <si>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</si>
  <si>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</si>
  <si>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</si>
  <si>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</si>
  <si>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</si>
  <si>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</si>
  <si>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</si>
  <si>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</si>
  <si>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</si>
  <si>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</si>
  <si>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</si>
  <si>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</si>
  <si>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</si>
  <si>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</si>
  <si>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</si>
  <si>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</si>
  <si>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</si>
  <si>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</si>
  <si>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</si>
  <si>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</si>
  <si>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</si>
  <si>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</si>
  <si>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</si>
  <si>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</si>
  <si>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</si>
  <si>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</si>
  <si>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</si>
  <si>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</si>
  <si>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</si>
  <si>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</si>
  <si>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</si>
  <si>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</si>
  <si>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</si>
  <si>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</si>
  <si>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</si>
  <si>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</si>
  <si>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</si>
  <si>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</si>
  <si>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</si>
  <si>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</si>
  <si>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</si>
  <si>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</si>
  <si>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</si>
  <si>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</si>
  <si>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</si>
  <si>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</si>
  <si>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</si>
  <si>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</si>
  <si>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</si>
  <si>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</si>
  <si>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</si>
  <si>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</si>
  <si>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</si>
  <si>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</si>
  <si>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</si>
  <si>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</si>
  <si>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</si>
  <si>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</si>
  <si>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</si>
  <si>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</si>
  <si>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</si>
  <si>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</si>
  <si>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</si>
  <si>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</si>
  <si>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</si>
  <si>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</si>
  <si>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</si>
  <si>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</si>
  <si>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</si>
  <si>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</si>
  <si>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</si>
  <si>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</si>
  <si>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</si>
  <si>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</si>
  <si>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</si>
  <si>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</si>
  <si>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</si>
  <si>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</si>
  <si>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</si>
  <si>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</si>
  <si>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</si>
  <si>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</si>
  <si>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</si>
  <si>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</si>
  <si>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</si>
  <si>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</si>
  <si>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</si>
  <si>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</si>
  <si>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</si>
  <si>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</si>
  <si>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</si>
  <si>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</si>
  <si>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</si>
  <si>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</si>
  <si>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</si>
  <si>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</si>
  <si>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</si>
  <si>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</si>
  <si>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</si>
  <si>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</si>
  <si>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</si>
  <si>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</si>
  <si>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</si>
  <si>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</si>
  <si>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</si>
  <si>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</si>
  <si>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</si>
  <si>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</si>
  <si>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</si>
  <si>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</si>
  <si>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</si>
  <si>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</si>
  <si>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</si>
  <si>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</si>
  <si>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</si>
  <si>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</si>
  <si>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</si>
  <si>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</si>
  <si>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</si>
  <si>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</si>
  <si>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</si>
  <si>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</si>
  <si>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</si>
  <si>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</si>
  <si>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</si>
  <si>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</si>
  <si>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</si>
  <si>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</si>
  <si>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</si>
  <si>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</si>
  <si>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</si>
  <si>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</si>
  <si>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</si>
  <si>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</si>
  <si>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</si>
  <si>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</si>
  <si>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</si>
  <si>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</si>
  <si>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</si>
  <si>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</si>
  <si>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</si>
  <si>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</si>
  <si>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</si>
  <si>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</si>
  <si>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</si>
  <si>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</si>
  <si>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</si>
  <si>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</si>
  <si>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</si>
  <si>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</si>
  <si>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</si>
  <si>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</si>
  <si>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</si>
  <si>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</si>
  <si>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</si>
  <si>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</si>
  <si>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</si>
  <si>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</si>
  <si>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</si>
  <si>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</si>
  <si>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</si>
  <si>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</si>
  <si>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</si>
  <si>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</si>
  <si>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</si>
  <si>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</si>
  <si>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</si>
  <si>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</si>
  <si>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</si>
  <si>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</si>
  <si>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</si>
  <si>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</si>
  <si>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</si>
  <si>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</si>
  <si>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</si>
  <si>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</si>
  <si>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</si>
  <si>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</si>
  <si>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</si>
  <si>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</si>
  <si>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</si>
  <si>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</si>
  <si>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</si>
  <si>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</si>
  <si>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</si>
  <si>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</si>
  <si>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</si>
  <si>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</si>
  <si>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</si>
  <si>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</si>
  <si>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</si>
  <si>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</si>
  <si>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</si>
  <si>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</si>
  <si>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</si>
  <si>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</si>
  <si>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</si>
  <si>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</si>
  <si>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</si>
  <si>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</si>
  <si>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</si>
  <si>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</si>
  <si>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</si>
  <si>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</si>
  <si>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</si>
  <si>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</si>
  <si>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</si>
  <si>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</si>
  <si>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</si>
  <si>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</si>
  <si>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</si>
  <si>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</si>
  <si>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</si>
  <si>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</si>
  <si>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</si>
  <si>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</si>
  <si>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</si>
  <si>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</si>
  <si>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</si>
  <si>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</si>
  <si>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</si>
  <si>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</si>
  <si>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</si>
  <si>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</si>
  <si>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</si>
  <si>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</si>
  <si>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</si>
  <si>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</si>
  <si>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</si>
  <si>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</si>
  <si>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</si>
  <si>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</si>
  <si>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</si>
  <si>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</si>
  <si>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</si>
  <si>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</si>
  <si>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</si>
  <si>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</si>
  <si>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</si>
  <si>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</si>
  <si>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</si>
  <si>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</si>
  <si>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</si>
  <si>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</si>
  <si>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</si>
  <si>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</si>
  <si>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</si>
  <si>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</si>
  <si>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</si>
  <si>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</si>
  <si>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</si>
  <si>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</si>
  <si>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</si>
  <si>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</si>
  <si>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</si>
  <si>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</si>
  <si>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</si>
  <si>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</si>
  <si>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</si>
  <si>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</si>
  <si>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</si>
  <si>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</si>
  <si>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</si>
  <si>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</si>
  <si>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</si>
  <si>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</si>
  <si>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</si>
  <si>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</si>
  <si>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</si>
  <si>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</si>
  <si>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</si>
  <si>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</si>
  <si>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</si>
  <si>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</si>
  <si>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</si>
  <si>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</si>
  <si>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</si>
  <si>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</si>
  <si>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</si>
  <si>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</si>
  <si>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</si>
  <si>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</si>
  <si>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</si>
  <si>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</si>
  <si>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</si>
  <si>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</si>
  <si>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</si>
  <si>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</si>
  <si>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</si>
  <si>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</si>
  <si>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</si>
  <si>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</si>
  <si>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</si>
  <si>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</si>
  <si>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</si>
  <si>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</si>
  <si>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</si>
  <si>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</si>
  <si>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</si>
  <si>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</si>
  <si>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</si>
  <si>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</si>
  <si>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</si>
  <si>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</si>
  <si>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</si>
  <si>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</si>
  <si>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</si>
  <si>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</si>
  <si>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</si>
  <si>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</si>
  <si>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</si>
  <si>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</si>
  <si>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</si>
  <si>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</si>
  <si>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</si>
  <si>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</si>
  <si>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</si>
  <si>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</si>
  <si>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</si>
  <si>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</si>
  <si>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</si>
  <si>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</si>
  <si>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</si>
  <si>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</si>
  <si>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</si>
  <si>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</si>
  <si>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</si>
  <si>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</si>
  <si>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</si>
  <si>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</si>
  <si>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</si>
  <si>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</si>
  <si>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</si>
  <si>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</si>
  <si>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</si>
  <si>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</si>
  <si>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</si>
  <si>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</si>
  <si>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</si>
  <si>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</si>
  <si>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</si>
  <si>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</si>
  <si>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</si>
  <si>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</si>
  <si>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</si>
  <si>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</si>
  <si>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</si>
  <si>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</si>
  <si>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</si>
  <si>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</si>
  <si>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</si>
  <si>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</si>
  <si>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</si>
  <si>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</si>
  <si>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</si>
  <si>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</si>
  <si>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</si>
  <si>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</si>
  <si>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</si>
  <si>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</si>
  <si>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</si>
  <si>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</si>
  <si>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</si>
  <si>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</si>
  <si>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</si>
  <si>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</si>
  <si>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</si>
  <si>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</si>
  <si>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</si>
  <si>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</si>
  <si>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</si>
  <si>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</si>
  <si>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</si>
  <si>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</si>
  <si>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</si>
  <si>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</si>
  <si>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</si>
  <si>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</si>
  <si>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</si>
  <si>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</si>
  <si>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</si>
  <si>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</si>
  <si>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</si>
  <si>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</si>
  <si>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</si>
  <si>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</si>
  <si>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</si>
  <si>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</si>
  <si>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</si>
  <si>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</si>
  <si>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</si>
  <si>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</si>
  <si>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</si>
  <si>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</si>
  <si>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</si>
  <si>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</si>
  <si>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</si>
  <si>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</si>
  <si>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</si>
  <si>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</si>
  <si>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</si>
  <si>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</si>
  <si>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</si>
  <si>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</si>
  <si>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</si>
  <si>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</si>
  <si>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</si>
  <si>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</si>
  <si>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</si>
  <si>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</si>
  <si>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</si>
  <si>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</si>
  <si>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</si>
  <si>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</si>
  <si>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</si>
  <si>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</si>
  <si>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</si>
  <si>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</si>
  <si>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</si>
  <si>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</si>
  <si>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</si>
  <si>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</si>
  <si>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</si>
  <si>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</si>
  <si>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</si>
  <si>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</si>
  <si>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</si>
  <si>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</si>
  <si>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</si>
  <si>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</si>
  <si>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</si>
  <si>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</si>
  <si>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</si>
  <si>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</si>
  <si>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</si>
  <si>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</si>
  <si>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</si>
  <si>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</si>
  <si>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</si>
  <si>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</si>
  <si>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</si>
  <si>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</si>
  <si>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</si>
  <si>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</si>
  <si>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</si>
  <si>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</si>
  <si>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</si>
  <si>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</si>
  <si>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</si>
  <si>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</si>
  <si>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</si>
  <si>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</si>
  <si>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</si>
  <si>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</si>
  <si>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</si>
  <si>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</si>
  <si>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</si>
  <si>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</si>
  <si>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</si>
  <si>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</si>
  <si>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</si>
  <si>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</si>
  <si>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</si>
  <si>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</si>
  <si>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</si>
  <si>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</si>
  <si>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</si>
  <si>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</si>
  <si>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</si>
  <si>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</si>
  <si>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</si>
  <si>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</si>
  <si>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</si>
  <si>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</si>
  <si>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</si>
  <si>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</si>
  <si>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</si>
  <si>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</si>
  <si>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</si>
  <si>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</si>
  <si>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</si>
  <si>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</si>
  <si>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</si>
  <si>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</si>
  <si>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</si>
  <si>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</si>
  <si>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</si>
  <si>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</si>
  <si>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</si>
  <si>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</si>
  <si>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</si>
  <si>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</si>
  <si>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</si>
  <si>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</si>
  <si>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</si>
  <si>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</si>
  <si>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</si>
  <si>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</si>
  <si>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</si>
  <si>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</si>
  <si>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</si>
  <si>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</si>
  <si>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</si>
  <si>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</si>
  <si>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</si>
  <si>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</si>
  <si>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</si>
  <si>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</si>
  <si>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</si>
  <si>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</si>
  <si>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</si>
  <si>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</si>
  <si>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</si>
  <si>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</si>
  <si>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</si>
  <si>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</si>
  <si>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</si>
  <si>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</si>
  <si>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</si>
  <si>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</si>
  <si>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</si>
  <si>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</si>
  <si>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</si>
  <si>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</si>
  <si>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</si>
  <si>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</si>
  <si>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</si>
  <si>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</si>
  <si>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</si>
  <si>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</si>
  <si>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</si>
  <si>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</si>
  <si>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</si>
  <si>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</si>
  <si>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</si>
  <si>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</si>
  <si>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</si>
  <si>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</si>
  <si>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</si>
  <si>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</si>
  <si>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</si>
  <si>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</si>
  <si>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</si>
  <si>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</si>
  <si>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</si>
  <si>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</si>
  <si>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</si>
  <si>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</si>
  <si>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</si>
  <si>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</si>
  <si>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</si>
  <si>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</si>
  <si>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</si>
  <si>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</si>
  <si>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</si>
  <si>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</si>
  <si>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</si>
  <si>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</si>
  <si>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</si>
  <si>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</si>
  <si>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</si>
  <si>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</si>
  <si>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</si>
  <si>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</si>
  <si>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</si>
  <si>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</si>
  <si>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</si>
  <si>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</si>
  <si>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</si>
  <si>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</si>
  <si>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</si>
  <si>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</si>
  <si>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</si>
  <si>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</si>
  <si>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</si>
  <si>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</si>
  <si>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</si>
  <si>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</si>
  <si>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</si>
  <si>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</si>
  <si>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</si>
  <si>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</si>
  <si>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</si>
  <si>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</si>
  <si>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</si>
  <si>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</si>
  <si>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</si>
  <si>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</si>
  <si>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</si>
  <si>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</si>
  <si>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</si>
  <si>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</si>
  <si>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</si>
  <si>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</si>
  <si>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</si>
  <si>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</si>
  <si>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</si>
  <si>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</si>
  <si>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</si>
  <si>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</si>
  <si>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</si>
  <si>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</si>
  <si>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</si>
  <si>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</si>
  <si>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</si>
  <si>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</si>
  <si>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</si>
  <si>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</si>
  <si>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</si>
  <si>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</si>
  <si>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</si>
  <si>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</si>
  <si>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</si>
  <si>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</si>
  <si>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</si>
  <si>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</si>
  <si>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</si>
  <si>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</si>
  <si>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</si>
  <si>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</si>
  <si>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</si>
  <si>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</si>
  <si>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</si>
  <si>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</si>
  <si>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</si>
  <si>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</si>
  <si>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</si>
  <si>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</si>
  <si>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</si>
  <si>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</si>
  <si>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</si>
  <si>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</si>
  <si>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</si>
  <si>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</si>
  <si>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</si>
  <si>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</si>
  <si>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</si>
  <si>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</si>
  <si>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</si>
  <si>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</si>
  <si>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</si>
  <si>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</si>
  <si>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</si>
  <si>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</si>
  <si>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</si>
  <si>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</si>
  <si>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</si>
  <si>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</si>
  <si>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</si>
  <si>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</si>
  <si>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</si>
  <si>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</si>
  <si>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</si>
  <si>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</si>
  <si>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</si>
  <si>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</si>
  <si>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</si>
  <si>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</si>
  <si>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</si>
  <si>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</si>
  <si>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</si>
  <si>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</si>
  <si>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</si>
  <si>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</si>
  <si>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</si>
  <si>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</si>
  <si>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</si>
  <si>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</si>
  <si>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</si>
  <si>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</si>
  <si>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</si>
  <si>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</si>
  <si>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</si>
  <si>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</si>
  <si>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</si>
  <si>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</si>
  <si>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</si>
  <si>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</si>
  <si>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</si>
  <si>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</si>
  <si>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</si>
  <si>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</si>
  <si>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</si>
  <si>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</si>
  <si>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</si>
  <si>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</si>
  <si>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</si>
  <si>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</si>
  <si>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</si>
  <si>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</si>
  <si>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</si>
  <si>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</si>
  <si>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</si>
  <si>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</si>
  <si>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</si>
  <si>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</si>
  <si>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</si>
  <si>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</si>
  <si>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</si>
  <si>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</si>
  <si>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</si>
  <si>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</si>
  <si>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</si>
  <si>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</si>
  <si>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</si>
  <si>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</si>
  <si>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</si>
  <si>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</si>
  <si>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</si>
  <si>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</si>
  <si>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</si>
  <si>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</si>
  <si>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</si>
  <si>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</si>
  <si>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</si>
  <si>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</si>
  <si>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</si>
  <si>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</si>
  <si>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</si>
  <si>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</si>
  <si>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</si>
  <si>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</si>
  <si>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</si>
  <si>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</si>
  <si>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</si>
  <si>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</si>
  <si>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</si>
  <si>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</si>
  <si>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</si>
  <si>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</si>
  <si>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</si>
  <si>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</si>
  <si>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</si>
  <si>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</si>
  <si>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</si>
  <si>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</si>
  <si>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</si>
  <si>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</si>
  <si>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</si>
  <si>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</si>
  <si>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</si>
  <si>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</si>
  <si>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</si>
  <si>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</si>
  <si>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</si>
  <si>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</si>
  <si>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</si>
  <si>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</si>
  <si>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</si>
  <si>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</si>
  <si>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</si>
  <si>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</si>
  <si>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</si>
  <si>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</si>
  <si>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</si>
  <si>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</si>
  <si>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</si>
  <si>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</si>
  <si>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</si>
  <si>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</si>
  <si>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</si>
  <si>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</si>
  <si>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</si>
  <si>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</si>
  <si>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</si>
  <si>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</si>
  <si>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</si>
  <si>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</si>
  <si>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</si>
  <si>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</si>
  <si>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</si>
  <si>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</si>
  <si>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</si>
  <si>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</si>
  <si>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</si>
  <si>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</si>
  <si>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</si>
  <si>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</si>
  <si>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</si>
  <si>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</si>
  <si>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</si>
  <si>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</si>
  <si>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</si>
  <si>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</si>
  <si>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</si>
  <si>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</si>
  <si>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</si>
  <si>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</si>
  <si>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</si>
  <si>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</si>
  <si>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</si>
  <si>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</si>
  <si>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</si>
  <si>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</si>
  <si>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</si>
  <si>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</si>
  <si>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</si>
  <si>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</si>
  <si>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</si>
  <si>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</si>
  <si>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</si>
  <si>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</si>
  <si>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</si>
  <si>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</si>
  <si>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</si>
  <si>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</si>
  <si>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</si>
  <si>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</si>
  <si>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</si>
  <si>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</si>
  <si>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</si>
  <si>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</si>
  <si>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</si>
  <si>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</si>
  <si>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</si>
  <si>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</si>
  <si>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</si>
  <si>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</si>
  <si>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</si>
  <si>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</si>
  <si>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</si>
  <si>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</si>
  <si>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</si>
  <si>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</si>
  <si>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</si>
  <si>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</si>
  <si>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</si>
  <si>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</si>
  <si>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</si>
  <si>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</si>
  <si>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</si>
  <si>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</si>
  <si>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</si>
  <si>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</si>
  <si>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</si>
  <si>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</si>
  <si>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</si>
  <si>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</si>
  <si>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</si>
  <si>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</si>
  <si>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</si>
  <si>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</si>
  <si>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</si>
  <si>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</si>
  <si>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</si>
  <si>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</si>
  <si>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</si>
  <si>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</si>
  <si>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</si>
  <si>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</si>
  <si>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</si>
  <si>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</si>
  <si>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</si>
  <si>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</si>
  <si>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</si>
  <si>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</si>
  <si>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</si>
  <si>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</si>
  <si>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</si>
  <si>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</si>
  <si>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</si>
  <si>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</si>
  <si>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</si>
  <si>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</si>
  <si>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</si>
  <si>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</si>
  <si>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</si>
  <si>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</si>
  <si>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</si>
  <si>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</si>
  <si>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</si>
  <si>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</si>
  <si>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</si>
  <si>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</si>
  <si>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</si>
  <si>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</si>
  <si>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</si>
  <si>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</si>
  <si>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</si>
  <si>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</si>
  <si>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</si>
  <si>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</si>
  <si>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</si>
  <si>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</si>
  <si>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</si>
  <si>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</si>
  <si>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</si>
  <si>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</si>
  <si>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</si>
  <si>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</si>
  <si>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</si>
  <si>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</si>
  <si>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</si>
  <si>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</si>
  <si>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</si>
  <si>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</si>
  <si>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</si>
  <si>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</si>
  <si>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</si>
  <si>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</si>
  <si>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</si>
  <si>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</si>
  <si>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</si>
  <si>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</si>
  <si>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</si>
  <si>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</si>
  <si>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</si>
  <si>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</si>
  <si>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</si>
  <si>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</si>
  <si>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</si>
  <si>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</si>
  <si>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</si>
  <si>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</si>
  <si>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</si>
  <si>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</si>
  <si>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</si>
  <si>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</si>
  <si>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</si>
  <si>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</si>
  <si>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</si>
  <si>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</si>
  <si>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</si>
  <si>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</si>
  <si>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</si>
  <si>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</si>
  <si>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</si>
  <si>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</si>
  <si>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</si>
  <si>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</si>
  <si>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</si>
  <si>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</si>
  <si>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</si>
  <si>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</si>
  <si>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</si>
  <si>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</si>
  <si>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</si>
  <si>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</si>
  <si>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</si>
  <si>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</si>
  <si>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</si>
  <si>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</si>
  <si>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</si>
  <si>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</si>
  <si>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</si>
  <si>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</si>
  <si>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</si>
  <si>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</si>
  <si>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</si>
  <si>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</si>
  <si>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</si>
  <si>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</si>
  <si>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</si>
  <si>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</si>
  <si>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</si>
  <si>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</si>
  <si>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</si>
  <si>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</si>
  <si>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</si>
  <si>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</si>
  <si>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</si>
  <si>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</si>
  <si>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</si>
  <si>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</si>
  <si>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</si>
  <si>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</si>
  <si>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</si>
  <si>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</si>
  <si>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</si>
  <si>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</si>
  <si>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</si>
  <si>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</si>
  <si>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</si>
  <si>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</si>
  <si>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</si>
  <si>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</si>
  <si>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</si>
  <si>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</si>
  <si>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</si>
  <si>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</si>
  <si>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</si>
  <si>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</si>
  <si>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</si>
  <si>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</si>
  <si>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</si>
  <si>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</si>
  <si>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</si>
  <si>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</si>
  <si>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</si>
  <si>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</si>
  <si>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</si>
  <si>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</si>
  <si>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</si>
  <si>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</si>
  <si>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</si>
  <si>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</si>
  <si>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</si>
  <si>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</si>
  <si>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</si>
  <si>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</si>
  <si>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</si>
  <si>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</si>
  <si>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</si>
  <si>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</si>
  <si>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</si>
  <si>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</si>
  <si>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</si>
  <si>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</si>
  <si>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</si>
  <si>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</si>
  <si>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</si>
  <si>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</si>
  <si>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</si>
  <si>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</si>
  <si>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</si>
  <si>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</si>
  <si>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</si>
  <si>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</si>
  <si>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</si>
  <si>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</si>
  <si>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</si>
  <si>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</si>
  <si>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</si>
  <si>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</si>
  <si>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</si>
  <si>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</si>
  <si>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</si>
  <si>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</si>
  <si>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</si>
  <si>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</si>
  <si>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</si>
  <si>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</si>
  <si>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</si>
  <si>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</si>
  <si>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</si>
  <si>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</si>
  <si>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</si>
  <si>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</si>
  <si>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</si>
  <si>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</si>
  <si>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</si>
  <si>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</si>
  <si>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</si>
  <si>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</si>
  <si>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</si>
  <si>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</si>
  <si>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</si>
  <si>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</si>
  <si>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</si>
  <si>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</si>
  <si>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</si>
  <si>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</si>
  <si>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</si>
  <si>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</si>
  <si>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</si>
  <si>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</si>
  <si>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</si>
  <si>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</si>
  <si>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</si>
  <si>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</si>
  <si>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</si>
  <si>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</si>
  <si>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</si>
  <si>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</si>
  <si>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</si>
  <si>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</si>
  <si>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</si>
  <si>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</si>
  <si>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</si>
  <si>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</si>
  <si>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</si>
  <si>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</si>
  <si>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</si>
  <si>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</si>
  <si>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</si>
  <si>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</si>
  <si>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</si>
  <si>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</si>
  <si>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</si>
  <si>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</si>
  <si>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</si>
  <si>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</si>
  <si>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</si>
  <si>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</si>
  <si>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</si>
  <si>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</si>
  <si>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</si>
  <si>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</si>
  <si>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</si>
  <si>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</si>
  <si>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</si>
  <si>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</si>
  <si>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</si>
  <si>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</si>
  <si>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</si>
  <si>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</si>
  <si>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</si>
  <si>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</si>
  <si>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</si>
  <si>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</si>
  <si>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</si>
  <si>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</si>
  <si>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</si>
  <si>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</si>
  <si>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</si>
  <si>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</si>
  <si>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</si>
  <si>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</si>
  <si>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</si>
  <si>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</si>
  <si>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</si>
  <si>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</si>
  <si>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</si>
  <si>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</si>
  <si>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</si>
  <si>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</si>
  <si>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</si>
  <si>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</si>
  <si>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</si>
  <si>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</si>
  <si>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</si>
  <si>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</si>
  <si>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</si>
  <si>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</si>
  <si>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</si>
  <si>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</si>
  <si>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</si>
  <si>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</si>
  <si>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</si>
  <si>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</si>
  <si>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</si>
  <si>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</si>
  <si>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</si>
  <si>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</si>
  <si>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</si>
  <si>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</si>
  <si>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</si>
  <si>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</si>
  <si>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</si>
  <si>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</si>
  <si>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</si>
  <si>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</si>
  <si>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</si>
  <si>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</si>
  <si>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</si>
  <si>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</si>
  <si>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</si>
  <si>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</si>
  <si>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</si>
  <si>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</si>
  <si>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</si>
  <si>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</si>
  <si>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</si>
  <si>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</si>
  <si>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</si>
  <si>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</si>
  <si>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</si>
  <si>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</si>
  <si>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</si>
  <si>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</si>
  <si>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</si>
  <si>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</si>
  <si>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</si>
  <si>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</si>
  <si>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</si>
  <si>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</si>
  <si>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</si>
  <si>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</si>
  <si>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</si>
  <si>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</si>
  <si>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</si>
  <si>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</si>
  <si>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</si>
  <si>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</si>
  <si>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</si>
  <si>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</si>
  <si>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</si>
  <si>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</si>
  <si>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</si>
  <si>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</si>
  <si>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</si>
  <si>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</si>
  <si>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</si>
  <si>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</si>
  <si>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</si>
  <si>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</si>
  <si>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</si>
  <si>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</si>
  <si>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</si>
  <si>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</si>
  <si>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</si>
  <si>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</si>
  <si>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</si>
  <si>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</si>
  <si>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</si>
  <si>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</si>
  <si>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</si>
  <si>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</si>
  <si>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</si>
  <si>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</si>
  <si>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</si>
  <si>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</si>
  <si>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</si>
  <si>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</si>
  <si>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</si>
  <si>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</si>
  <si>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</si>
  <si>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</si>
  <si>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</si>
  <si>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</si>
  <si>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</si>
  <si>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</si>
  <si>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</si>
  <si>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</si>
  <si>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</si>
  <si>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</si>
  <si>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</si>
  <si>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</si>
  <si>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</si>
  <si>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</si>
  <si>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</si>
  <si>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</si>
  <si>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</si>
  <si>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</si>
  <si>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</si>
  <si>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</si>
  <si>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</si>
  <si>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</si>
  <si>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</si>
  <si>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</si>
  <si>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</si>
  <si>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</si>
  <si>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</si>
  <si>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</si>
  <si>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</si>
  <si>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</si>
  <si>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</si>
  <si>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</si>
  <si>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</si>
  <si>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</si>
  <si>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</si>
  <si>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</si>
  <si>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</si>
  <si>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</si>
  <si>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</si>
  <si>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</si>
  <si>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</si>
  <si>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</si>
  <si>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</si>
  <si>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</si>
  <si>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</si>
  <si>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</si>
  <si>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</si>
  <si>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</si>
  <si>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</si>
  <si>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</si>
  <si>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</si>
  <si>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</si>
  <si>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</si>
  <si>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</si>
  <si>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</si>
  <si>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</si>
  <si>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</si>
  <si>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</si>
  <si>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</si>
  <si>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</si>
  <si>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</si>
  <si>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</si>
  <si>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</si>
  <si>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</si>
  <si>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</si>
  <si>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</si>
  <si>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</si>
  <si>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</si>
  <si>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</si>
  <si>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</si>
  <si>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</si>
  <si>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</si>
  <si>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</si>
  <si>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</si>
  <si>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</si>
  <si>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</si>
  <si>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</si>
  <si>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</si>
  <si>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</si>
  <si>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</si>
  <si>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</si>
  <si>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</si>
  <si>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</si>
  <si>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</si>
  <si>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</si>
  <si>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</si>
  <si>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</si>
  <si>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</si>
  <si>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</si>
  <si>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</si>
  <si>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</si>
  <si>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</si>
  <si>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</si>
  <si>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</si>
  <si>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</si>
  <si>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</si>
  <si>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</si>
  <si>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</si>
  <si>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</si>
  <si>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</si>
  <si>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</si>
  <si>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</si>
  <si>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</si>
  <si>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</si>
  <si>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</si>
  <si>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</si>
  <si>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</si>
  <si>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</si>
  <si>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</si>
  <si>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</si>
  <si>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</si>
  <si>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</si>
  <si>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</si>
  <si>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</si>
  <si>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</si>
  <si>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</si>
  <si>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</si>
  <si>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</si>
  <si>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</si>
  <si>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</si>
  <si>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</si>
  <si>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</si>
  <si>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</si>
  <si>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</si>
  <si>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</si>
  <si>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</si>
  <si>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</si>
  <si>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</si>
  <si>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</si>
  <si>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</si>
  <si>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</si>
  <si>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</si>
  <si>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</si>
  <si>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</si>
  <si>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</si>
  <si>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</si>
  <si>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</si>
  <si>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</si>
  <si>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</si>
  <si>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</si>
  <si>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</si>
  <si>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</si>
  <si>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</si>
  <si>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</si>
  <si>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</si>
  <si>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</si>
  <si>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</si>
  <si>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</si>
  <si>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</si>
  <si>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</si>
  <si>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</si>
  <si>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</si>
  <si>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</si>
  <si>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</si>
  <si>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</si>
  <si>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</si>
  <si>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</si>
  <si>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</si>
  <si>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</si>
  <si>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</si>
  <si>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</si>
  <si>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</si>
  <si>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</si>
  <si>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</si>
  <si>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</si>
  <si>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</si>
  <si>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</si>
  <si>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</si>
  <si>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</si>
  <si>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</si>
  <si>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</si>
  <si>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</si>
  <si>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</si>
  <si>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</si>
  <si>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</si>
  <si>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</si>
  <si>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</si>
  <si>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</si>
  <si>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</si>
  <si>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</si>
  <si>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</si>
  <si>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</si>
  <si>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</si>
  <si>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</si>
  <si>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</si>
  <si>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</si>
  <si>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</si>
  <si>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</si>
  <si>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</si>
  <si>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</si>
  <si>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</si>
  <si>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</si>
  <si>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</si>
  <si>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</si>
  <si>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</si>
  <si>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</si>
  <si>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</si>
  <si>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</si>
  <si>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</si>
  <si>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</si>
  <si>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</si>
  <si>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</si>
  <si>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</si>
  <si>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</si>
  <si>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</si>
  <si>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</si>
  <si>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</si>
  <si>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</si>
  <si>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</si>
  <si>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</si>
  <si>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</si>
  <si>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</si>
  <si>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</si>
  <si>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</si>
  <si>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</si>
  <si>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</si>
  <si>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</si>
  <si>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</si>
  <si>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</si>
  <si>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</si>
  <si>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</si>
  <si>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</si>
  <si>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</si>
  <si>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</si>
  <si>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</si>
  <si>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</si>
  <si>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</si>
  <si>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</si>
  <si>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</si>
  <si>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</si>
  <si>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</si>
  <si>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</si>
  <si>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</si>
  <si>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</si>
  <si>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</si>
  <si>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</si>
  <si>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</si>
  <si>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</si>
  <si>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</si>
  <si>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</si>
  <si>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</si>
  <si>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</si>
  <si>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</si>
  <si>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</si>
  <si>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</si>
  <si>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</si>
  <si>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</si>
  <si>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</si>
  <si>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</si>
  <si>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</si>
  <si>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</si>
  <si>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</si>
  <si>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</si>
  <si>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</si>
  <si>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</si>
  <si>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</si>
  <si>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</si>
  <si>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</si>
  <si>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</si>
  <si>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</si>
  <si>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</si>
  <si>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</si>
  <si>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</si>
  <si>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</si>
  <si>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</si>
  <si>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</si>
  <si>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</si>
  <si>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</si>
  <si>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</si>
  <si>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</si>
  <si>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</si>
  <si>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</si>
  <si>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</si>
  <si>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</si>
  <si>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</si>
  <si>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</si>
  <si>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</si>
  <si>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</si>
  <si>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</si>
  <si>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</si>
  <si>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</si>
  <si>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</si>
  <si>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</si>
  <si>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</si>
  <si>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</si>
  <si>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</si>
  <si>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</si>
  <si>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</si>
  <si>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</si>
  <si>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</si>
  <si>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</si>
  <si>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</si>
  <si>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</si>
  <si>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</si>
  <si>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</si>
  <si>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</si>
  <si>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</si>
  <si>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</si>
  <si>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</si>
  <si>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</si>
  <si>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</si>
  <si>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</si>
  <si>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</si>
  <si>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</si>
  <si>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</si>
  <si>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</si>
  <si>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</si>
  <si>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</si>
  <si>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</si>
  <si>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</si>
  <si>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</si>
  <si>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</si>
  <si>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</si>
  <si>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</si>
  <si>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</si>
  <si>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</si>
  <si>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</si>
  <si>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</si>
  <si>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</si>
  <si>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</si>
  <si>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</si>
  <si>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</si>
  <si>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</si>
  <si>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</si>
  <si>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</si>
  <si>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</si>
  <si>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</si>
  <si>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</si>
  <si>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</si>
  <si>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</si>
  <si>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</si>
  <si>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</si>
  <si>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</si>
  <si>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</si>
  <si>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</si>
  <si>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</si>
  <si>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</si>
  <si>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</si>
  <si>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</si>
  <si>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</si>
  <si>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</si>
  <si>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</si>
  <si>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</si>
  <si>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</si>
  <si>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</si>
  <si>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</si>
  <si>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</si>
  <si>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</si>
  <si>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</si>
  <si>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</si>
  <si>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</si>
  <si>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</si>
  <si>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</si>
  <si>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</si>
  <si>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</si>
  <si>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</si>
  <si>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</si>
  <si>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</si>
  <si>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</si>
  <si>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</si>
  <si>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</si>
  <si>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</si>
  <si>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</si>
  <si>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</si>
  <si>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</si>
  <si>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</si>
  <si>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</si>
  <si>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</si>
  <si>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</si>
  <si>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</si>
  <si>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</si>
  <si>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</si>
  <si>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</si>
  <si>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</si>
  <si>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</si>
  <si>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</si>
  <si>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</si>
  <si>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</si>
  <si>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</si>
  <si>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</si>
  <si>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</si>
  <si>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</si>
  <si>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</si>
  <si>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</si>
  <si>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</si>
  <si>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</si>
  <si>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</si>
  <si>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</si>
  <si>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</si>
  <si>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</si>
  <si>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</si>
  <si>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</si>
  <si>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</si>
  <si>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</si>
  <si>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</si>
  <si>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</si>
  <si>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</si>
  <si>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</si>
  <si>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</si>
  <si>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</si>
  <si>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</si>
  <si>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</si>
  <si>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</si>
  <si>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</si>
  <si>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</si>
  <si>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</si>
  <si>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</si>
  <si>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</si>
  <si>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</si>
  <si>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</si>
  <si>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</si>
  <si>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</si>
  <si>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</si>
  <si>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</si>
  <si>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</si>
  <si>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</si>
  <si>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</si>
  <si>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</si>
  <si>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</si>
  <si>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</si>
  <si>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</si>
  <si>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</si>
  <si>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</si>
  <si>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</si>
  <si>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</si>
  <si>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</si>
  <si>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</si>
  <si>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</si>
  <si>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</si>
  <si>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</si>
  <si>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</si>
  <si>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</si>
  <si>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</si>
  <si>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</si>
  <si>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</si>
  <si>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</si>
  <si>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</si>
  <si>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</si>
  <si>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</si>
  <si>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</si>
  <si>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</si>
  <si>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</si>
  <si>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</si>
  <si>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</si>
  <si>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</si>
  <si>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</si>
  <si>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</si>
  <si>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</si>
  <si>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</si>
  <si>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</si>
  <si>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</si>
  <si>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</si>
  <si>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</si>
  <si>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</si>
  <si>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</si>
  <si>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</si>
  <si>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</si>
  <si>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</si>
  <si>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</si>
  <si>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</si>
  <si>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</si>
  <si>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</si>
  <si>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</si>
  <si>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</si>
  <si>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</si>
  <si>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</si>
  <si>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</si>
  <si>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</si>
  <si>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</si>
  <si>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</si>
  <si>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</si>
  <si>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</si>
  <si>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</si>
  <si>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</si>
  <si>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</si>
  <si>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</si>
  <si>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</si>
  <si>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</si>
  <si>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</si>
  <si>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</si>
  <si>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</si>
  <si>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</si>
  <si>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</si>
  <si>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</si>
  <si>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</si>
  <si>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</si>
  <si>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</si>
  <si>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</si>
  <si>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</si>
  <si>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</si>
  <si>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</si>
  <si>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</si>
  <si>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</si>
  <si>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</si>
  <si>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</si>
  <si>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</si>
  <si>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</si>
  <si>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</si>
  <si>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</si>
  <si>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</si>
  <si>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</si>
  <si>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</si>
  <si>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</si>
  <si>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</si>
  <si>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</si>
  <si>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</si>
  <si>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</si>
  <si>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</si>
  <si>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</si>
  <si>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</si>
  <si>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</si>
  <si>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</si>
  <si>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</si>
  <si>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</si>
  <si>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</si>
  <si>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</si>
  <si>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</si>
  <si>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</si>
  <si>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</si>
  <si>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</si>
  <si>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</si>
  <si>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</si>
  <si>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</si>
  <si>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</si>
  <si>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</si>
  <si>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</si>
  <si>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</si>
  <si>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</si>
  <si>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</si>
  <si>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</si>
  <si>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</si>
  <si>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</si>
  <si>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</si>
  <si>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</si>
  <si>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</si>
  <si>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</si>
  <si>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</si>
  <si>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</si>
  <si>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</si>
  <si>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</si>
  <si>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</si>
  <si>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</si>
  <si>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</si>
  <si>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</si>
  <si>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</si>
  <si>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</si>
  <si>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</si>
  <si>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</si>
  <si>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</si>
  <si>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</si>
  <si>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</si>
  <si>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</si>
  <si>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</si>
  <si>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</si>
  <si>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</si>
  <si>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</si>
  <si>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</si>
  <si>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</si>
  <si>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</si>
  <si>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</si>
  <si>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</si>
  <si>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</si>
  <si>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</si>
  <si>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</si>
  <si>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</si>
  <si>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</si>
  <si>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</si>
  <si>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</si>
  <si>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</si>
  <si>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</si>
  <si>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</si>
  <si>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</si>
  <si>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</si>
  <si>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</si>
  <si>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</si>
  <si>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</si>
  <si>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</si>
  <si>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</si>
  <si>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</si>
  <si>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</si>
  <si>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</si>
  <si>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</si>
  <si>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</si>
  <si>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</si>
  <si>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</si>
  <si>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</si>
  <si>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</si>
  <si>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</si>
  <si>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</si>
  <si>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</si>
  <si>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</si>
  <si>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</si>
  <si>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</si>
  <si>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</si>
  <si>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</si>
  <si>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</si>
  <si>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</si>
  <si>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</si>
  <si>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</si>
  <si>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</si>
  <si>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</si>
  <si>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</si>
  <si>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</si>
  <si>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</si>
  <si>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</si>
  <si>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</si>
  <si>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</si>
  <si>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</si>
  <si>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</si>
  <si>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</si>
  <si>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</si>
  <si>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</si>
  <si>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</si>
  <si>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</si>
  <si>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</si>
  <si>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</si>
  <si>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</si>
  <si>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</si>
  <si>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</si>
  <si>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</si>
  <si>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</si>
  <si>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</si>
  <si>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</si>
  <si>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</si>
  <si>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</si>
  <si>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</si>
  <si>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</si>
  <si>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</si>
  <si>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</si>
  <si>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</si>
  <si>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</si>
  <si>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</si>
  <si>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</si>
  <si>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</si>
  <si>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</si>
  <si>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</si>
  <si>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</si>
  <si>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</si>
  <si>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</si>
  <si>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</si>
  <si>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</si>
  <si>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</si>
  <si>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</si>
  <si>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</si>
  <si>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</si>
  <si>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</si>
  <si>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</si>
  <si>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</si>
  <si>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</si>
  <si>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</si>
  <si>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</si>
  <si>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</si>
  <si>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</si>
  <si>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</si>
  <si>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</si>
  <si>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</si>
  <si>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</si>
  <si>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</si>
  <si>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</si>
  <si>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</si>
  <si>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</si>
  <si>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</si>
  <si>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</si>
  <si>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</si>
  <si>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</si>
  <si>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</si>
  <si>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</si>
  <si>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</si>
  <si>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</si>
  <si>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</si>
  <si>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</si>
  <si>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</si>
  <si>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</si>
  <si>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</si>
  <si>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</si>
  <si>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</si>
  <si>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</si>
  <si>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</si>
  <si>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</si>
  <si>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</si>
  <si>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</si>
  <si>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</si>
  <si>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</si>
  <si>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</si>
  <si>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</si>
  <si>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</si>
  <si>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</si>
  <si>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</si>
  <si>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</si>
  <si>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</si>
  <si>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</si>
  <si>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</si>
  <si>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</si>
  <si>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</si>
  <si>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</si>
  <si>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</si>
  <si>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</si>
  <si>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</si>
  <si>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</si>
  <si>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</si>
  <si>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</si>
  <si>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</si>
  <si>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</si>
  <si>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</si>
  <si>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</si>
  <si>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</si>
  <si>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</si>
  <si>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</si>
  <si>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</si>
  <si>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</si>
  <si>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</si>
  <si>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</si>
  <si>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</si>
  <si>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</si>
  <si>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</si>
  <si>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</si>
  <si>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</si>
  <si>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</si>
  <si>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</si>
  <si>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</si>
  <si>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</si>
  <si>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</si>
  <si>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</si>
  <si>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</si>
  <si>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</si>
  <si>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</si>
  <si>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</si>
  <si>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</si>
  <si>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</si>
  <si>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</si>
  <si>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</si>
  <si>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</si>
  <si>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</si>
  <si>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</si>
  <si>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</si>
  <si>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</si>
  <si>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</si>
  <si>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</si>
  <si>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</si>
  <si>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</si>
  <si>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</si>
  <si>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</si>
  <si>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</si>
  <si>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</si>
  <si>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</si>
  <si>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</si>
  <si>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</si>
  <si>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</si>
  <si>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</si>
  <si>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</si>
  <si>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</si>
  <si>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</si>
  <si>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</si>
  <si>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</si>
  <si>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</si>
  <si>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</si>
  <si>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</si>
  <si>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</si>
  <si>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</si>
  <si>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</si>
  <si>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</si>
  <si>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</si>
  <si>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</si>
  <si>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</si>
  <si>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</si>
  <si>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</si>
  <si>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</si>
  <si>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</si>
  <si>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</si>
  <si>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</si>
  <si>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</si>
  <si>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</si>
  <si>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</si>
  <si>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</si>
  <si>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</si>
  <si>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</si>
  <si>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</si>
  <si>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</si>
  <si>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</si>
  <si>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</si>
  <si>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</si>
  <si>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</si>
  <si>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</si>
  <si>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</si>
  <si>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</si>
  <si>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</si>
  <si>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</si>
  <si>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</si>
  <si>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</si>
  <si>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</si>
  <si>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</si>
  <si>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</si>
  <si>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</si>
  <si>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</si>
  <si>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</si>
  <si>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</si>
  <si>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</si>
  <si>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</si>
  <si>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</si>
  <si>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</si>
  <si>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</si>
  <si>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</si>
  <si>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</si>
  <si>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</si>
  <si>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</si>
  <si>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</si>
  <si>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</si>
  <si>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</si>
  <si>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</si>
  <si>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</si>
  <si>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</si>
  <si>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</si>
  <si>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</si>
  <si>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</si>
  <si>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</si>
  <si>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</si>
  <si>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</si>
  <si>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</si>
  <si>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</si>
  <si>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</si>
  <si>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</si>
  <si>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</si>
  <si>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</si>
  <si>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</si>
  <si>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</si>
  <si>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</si>
  <si>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</si>
  <si>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</si>
  <si>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</si>
  <si>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</si>
  <si>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</si>
  <si>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</si>
  <si>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</si>
  <si>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</si>
  <si>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</si>
  <si>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</si>
  <si>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</si>
  <si>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</si>
  <si>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</si>
  <si>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</si>
  <si>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</si>
  <si>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</si>
  <si>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</si>
  <si>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</si>
  <si>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</si>
  <si>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</si>
  <si>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</si>
  <si>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</si>
  <si>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</si>
  <si>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</si>
  <si>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</si>
  <si>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</si>
  <si>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</si>
  <si>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</si>
  <si>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</si>
  <si>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</si>
  <si>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</si>
  <si>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</si>
  <si>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</si>
  <si>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</si>
  <si>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</si>
  <si>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</si>
  <si>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</si>
  <si>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</si>
  <si>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</si>
  <si>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</si>
  <si>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</si>
  <si>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</si>
  <si>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</si>
  <si>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</si>
  <si>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</si>
  <si>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</si>
  <si>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</si>
  <si>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</si>
  <si>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</si>
  <si>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</si>
  <si>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</si>
  <si>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</si>
  <si>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</si>
  <si>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</si>
  <si>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</si>
  <si>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</si>
  <si>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</si>
  <si>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</si>
  <si>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</si>
  <si>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</si>
  <si>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</si>
  <si>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</si>
  <si>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</si>
  <si>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</si>
  <si>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</si>
  <si>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</si>
  <si>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</si>
  <si>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</si>
  <si>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</si>
  <si>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</si>
  <si>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</si>
  <si>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</si>
  <si>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</si>
  <si>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</si>
  <si>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</si>
  <si>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</si>
  <si>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</si>
  <si>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</si>
  <si>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</si>
  <si>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</si>
  <si>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</si>
  <si>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</si>
  <si>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</si>
  <si>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</si>
  <si>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</si>
  <si>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</si>
  <si>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</si>
  <si>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</si>
  <si>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</si>
  <si>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</si>
  <si>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</si>
  <si>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</si>
  <si>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</si>
  <si>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</si>
  <si>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</si>
  <si>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</si>
  <si>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</si>
  <si>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</si>
  <si>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</si>
  <si>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</si>
  <si>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</si>
  <si>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</si>
  <si>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</si>
  <si>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</si>
  <si>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</si>
  <si>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</si>
  <si>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</si>
  <si>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</si>
  <si>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</si>
  <si>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</si>
  <si>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</si>
  <si>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</si>
  <si>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</si>
  <si>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</si>
  <si>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</si>
  <si>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</si>
  <si>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</si>
  <si>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</si>
  <si>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</si>
  <si>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</si>
  <si>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</si>
  <si>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</si>
  <si>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</si>
  <si>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</si>
  <si>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</si>
  <si>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</si>
  <si>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</si>
  <si>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</si>
  <si>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</si>
  <si>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</si>
  <si>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</si>
  <si>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</si>
  <si>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</si>
  <si>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</si>
  <si>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</si>
  <si>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</si>
  <si>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</si>
  <si>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</si>
  <si>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</si>
  <si>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</si>
  <si>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</si>
  <si>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</si>
  <si>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</si>
  <si>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</si>
  <si>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</si>
  <si>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</si>
  <si>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</si>
  <si>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</si>
  <si>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</si>
  <si>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</si>
  <si>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</si>
  <si>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</si>
  <si>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</si>
  <si>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</si>
  <si>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</si>
  <si>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</si>
  <si>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</si>
  <si>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</si>
  <si>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</si>
  <si>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</si>
  <si>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</si>
  <si>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</si>
  <si>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</si>
  <si>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</si>
  <si>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</si>
  <si>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</si>
  <si>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</si>
  <si>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</si>
  <si>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</si>
  <si>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</si>
  <si>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</si>
  <si>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</si>
  <si>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</si>
  <si>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</si>
  <si>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</si>
  <si>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</si>
  <si>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</si>
  <si>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</si>
  <si>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</si>
  <si>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</si>
  <si>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</si>
  <si>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</si>
  <si>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</si>
  <si>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</si>
  <si>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</si>
  <si>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</si>
  <si>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</si>
  <si>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</si>
  <si>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</si>
  <si>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</si>
  <si>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</si>
  <si>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</si>
  <si>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</si>
  <si>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</si>
  <si>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</si>
  <si>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</si>
  <si>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</si>
  <si>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</si>
  <si>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</si>
  <si>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</si>
  <si>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</si>
  <si>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</si>
  <si>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</si>
  <si>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</si>
  <si>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</si>
  <si>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</si>
  <si>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</si>
  <si>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</si>
  <si>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</si>
  <si>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</si>
  <si>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</si>
  <si>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</si>
  <si>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</si>
  <si>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</si>
  <si>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</si>
  <si>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</si>
  <si>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</si>
  <si>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</si>
  <si>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</si>
  <si>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</si>
  <si>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</si>
  <si>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</si>
  <si>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</si>
  <si>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</si>
  <si>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</si>
  <si>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</si>
  <si>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</si>
  <si>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</si>
  <si>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</si>
  <si>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</si>
  <si>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</si>
  <si>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</si>
  <si>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</si>
  <si>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</si>
  <si>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</si>
  <si>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</si>
  <si>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</si>
  <si>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</si>
  <si>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</si>
  <si>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</si>
  <si>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</si>
  <si>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</si>
  <si>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</si>
  <si>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</si>
  <si>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</si>
  <si>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</si>
  <si>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</si>
  <si>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</si>
  <si>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</si>
  <si>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</si>
  <si>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</si>
  <si>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</si>
  <si>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</si>
  <si>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</si>
  <si>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</si>
  <si>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</si>
  <si>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</si>
  <si>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</si>
  <si>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</si>
  <si>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</si>
  <si>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</si>
  <si>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</si>
  <si>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</si>
  <si>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</si>
  <si>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</si>
  <si>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</si>
  <si>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</si>
  <si>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</si>
  <si>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</si>
  <si>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</si>
  <si>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</si>
  <si>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</si>
  <si>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</si>
  <si>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</si>
  <si>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</si>
  <si>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</si>
  <si>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</si>
  <si>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</si>
  <si>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</si>
  <si>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</si>
  <si>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</si>
  <si>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</si>
  <si>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</si>
  <si>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</si>
  <si>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</si>
  <si>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</si>
  <si>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</si>
  <si>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</si>
  <si>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</si>
  <si>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</si>
  <si>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</si>
  <si>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</si>
  <si>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</si>
  <si>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</si>
  <si>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</si>
  <si>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</si>
  <si>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</si>
  <si>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</si>
  <si>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</si>
  <si>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</si>
  <si>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</si>
  <si>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</si>
  <si>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</si>
  <si>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</si>
  <si>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</si>
  <si>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</si>
  <si>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</si>
  <si>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</si>
  <si>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</si>
  <si>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</si>
  <si>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</si>
  <si>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</si>
  <si>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</si>
  <si>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</si>
  <si>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</si>
  <si>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</si>
  <si>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</si>
  <si>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</si>
  <si>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</si>
  <si>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</si>
  <si>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</si>
  <si>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</si>
  <si>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</si>
  <si>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</si>
  <si>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</si>
  <si>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</si>
  <si>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</si>
  <si>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</si>
  <si>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</si>
  <si>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</si>
  <si>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</si>
  <si>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</si>
  <si>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</si>
  <si>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</si>
  <si>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</si>
  <si>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</si>
  <si>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</si>
  <si>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</si>
  <si>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</si>
  <si>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</si>
  <si>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</si>
  <si>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</si>
  <si>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</si>
  <si>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</si>
  <si>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</si>
  <si>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</si>
  <si>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</si>
  <si>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</si>
  <si>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</si>
  <si>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</si>
  <si>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</si>
  <si>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</si>
  <si>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</si>
  <si>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</si>
  <si>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</si>
  <si>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</si>
  <si>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</si>
  <si>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</si>
  <si>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</si>
  <si>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</si>
  <si>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</si>
  <si>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</si>
  <si>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</si>
  <si>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</si>
  <si>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</si>
  <si>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</si>
  <si>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</si>
  <si>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</si>
  <si>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</si>
  <si>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</si>
  <si>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</si>
  <si>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</si>
  <si>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</si>
  <si>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</si>
  <si>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</si>
  <si>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</si>
  <si>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</si>
  <si>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</si>
  <si>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</si>
  <si>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</si>
  <si>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</si>
  <si>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</si>
  <si>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</si>
  <si>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</si>
  <si>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</si>
  <si>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</si>
  <si>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</si>
  <si>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</si>
  <si>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</si>
  <si>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</si>
  <si>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</si>
  <si>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</si>
  <si>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</si>
  <si>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</si>
  <si>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</si>
  <si>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</si>
  <si>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</si>
  <si>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</si>
  <si>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</si>
  <si>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</si>
  <si>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</si>
  <si>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</si>
  <si>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</si>
  <si>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</si>
  <si>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</si>
  <si>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</si>
  <si>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</si>
  <si>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</si>
  <si>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</si>
  <si>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</si>
  <si>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</si>
  <si>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</si>
  <si>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</si>
  <si>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</si>
  <si>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</si>
  <si>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</si>
  <si>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</si>
  <si>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</si>
  <si>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</si>
  <si>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</si>
  <si>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</si>
  <si>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</si>
  <si>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</si>
  <si>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</si>
  <si>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</si>
  <si>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</si>
  <si>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</si>
  <si>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</si>
  <si>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</si>
  <si>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</si>
  <si>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</si>
  <si>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</si>
  <si>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</si>
  <si>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</si>
  <si>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</si>
  <si>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</si>
  <si>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</si>
  <si>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</si>
  <si>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</si>
  <si>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</si>
  <si>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</si>
  <si>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</si>
  <si>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</si>
  <si>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</si>
  <si>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</si>
  <si>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</si>
  <si>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</si>
  <si>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</si>
  <si>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</si>
  <si>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</si>
  <si>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</si>
  <si>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</si>
  <si>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</si>
  <si>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</si>
  <si>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</si>
  <si>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</si>
  <si>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</si>
  <si>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</si>
  <si>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</si>
  <si>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</si>
  <si>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</si>
  <si>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</si>
  <si>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</si>
  <si>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</si>
  <si>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</si>
  <si>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</si>
  <si>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</si>
  <si>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</si>
  <si>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</si>
  <si>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</si>
  <si>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</si>
  <si>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</si>
  <si>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</si>
  <si>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</si>
  <si>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</si>
  <si>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</si>
  <si>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</si>
  <si>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</si>
  <si>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</si>
  <si>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</si>
  <si>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</si>
  <si>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</si>
  <si>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</si>
  <si>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</si>
  <si>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</si>
  <si>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</si>
  <si>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</si>
  <si>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</si>
  <si>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</si>
  <si>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</si>
  <si>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</si>
  <si>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</si>
  <si>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</si>
  <si>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</si>
  <si>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</si>
  <si>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</si>
  <si>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</si>
  <si>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</si>
  <si>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</si>
  <si>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</si>
  <si>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</si>
  <si>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</si>
  <si>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</si>
  <si>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</si>
  <si>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</si>
  <si>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</si>
  <si>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</si>
  <si>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</si>
  <si>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</si>
  <si>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</si>
  <si>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</si>
  <si>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</si>
  <si>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</si>
  <si>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</si>
  <si>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</si>
  <si>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</si>
  <si>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</si>
  <si>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</si>
  <si>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</si>
  <si>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</si>
  <si>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</si>
  <si>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</si>
  <si>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</si>
  <si>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</si>
  <si>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</si>
  <si>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</si>
  <si>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</si>
  <si>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</si>
  <si>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</si>
  <si>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</si>
  <si>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</si>
  <si>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</si>
  <si>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</si>
  <si>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</si>
  <si>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</si>
  <si>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</si>
  <si>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</si>
  <si>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</si>
  <si>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</si>
  <si>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</si>
  <si>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</si>
  <si>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</si>
  <si>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</si>
  <si>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</si>
  <si>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</si>
  <si>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</si>
  <si>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</si>
  <si>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</si>
  <si>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</si>
  <si>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</si>
  <si>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</si>
  <si>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</si>
  <si>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</si>
  <si>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</si>
  <si>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</si>
  <si>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</si>
  <si>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</si>
  <si>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</si>
  <si>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</si>
  <si>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</si>
  <si>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</si>
  <si>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</si>
  <si>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</si>
  <si>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</si>
  <si>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</si>
  <si>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</si>
  <si>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</si>
  <si>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</si>
  <si>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</si>
  <si>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</si>
  <si>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</si>
  <si>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</si>
  <si>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</si>
  <si>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</si>
  <si>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</si>
  <si>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</si>
  <si>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</si>
  <si>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</si>
  <si>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</si>
  <si>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</si>
  <si>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</si>
  <si>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</si>
  <si>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</si>
  <si>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</si>
  <si>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</si>
  <si>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</si>
  <si>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</si>
  <si>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</si>
  <si>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</si>
  <si>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</si>
  <si>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</si>
  <si>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</si>
  <si>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</si>
  <si>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</si>
  <si>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</si>
  <si>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</si>
  <si>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</si>
  <si>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</si>
  <si>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</si>
  <si>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</si>
  <si>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</si>
  <si>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</si>
  <si>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</si>
  <si>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</si>
  <si>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</si>
  <si>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</si>
  <si>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</si>
  <si>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</si>
  <si>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</si>
  <si>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</si>
  <si>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</si>
  <si>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</si>
  <si>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</si>
  <si>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</si>
  <si>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</si>
  <si>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</si>
  <si>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</si>
  <si>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</si>
  <si>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</si>
  <si>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</si>
  <si>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</si>
  <si>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</si>
  <si>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</si>
  <si>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</si>
  <si>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</si>
  <si>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</si>
  <si>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</si>
  <si>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</si>
  <si>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</si>
  <si>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</si>
  <si>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</si>
  <si>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</si>
  <si>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</si>
  <si>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</si>
  <si>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</si>
  <si>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</si>
  <si>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</si>
  <si>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</si>
  <si>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</si>
  <si>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</si>
  <si>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</si>
  <si>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</si>
  <si>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</si>
  <si>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</si>
  <si>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</si>
  <si>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</si>
  <si>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</si>
  <si>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</si>
  <si>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</si>
  <si>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</si>
  <si>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</si>
  <si>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</si>
  <si>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</si>
  <si>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</si>
  <si>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</si>
  <si>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</si>
  <si>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</si>
  <si>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</si>
  <si>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</si>
  <si>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</si>
  <si>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</si>
  <si>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</si>
  <si>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</si>
  <si>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</si>
  <si>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</si>
  <si>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</si>
  <si>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</si>
  <si>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</si>
  <si>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</si>
  <si>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</si>
  <si>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</si>
  <si>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</si>
  <si>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</si>
  <si>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</si>
  <si>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</si>
  <si>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</si>
  <si>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</si>
  <si>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</si>
  <si>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</si>
  <si>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</si>
  <si>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</si>
  <si>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</si>
  <si>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</si>
  <si>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</si>
  <si>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</si>
  <si>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</si>
  <si>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</si>
  <si>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</si>
  <si>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</si>
  <si>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</si>
  <si>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</si>
  <si>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</si>
  <si>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</si>
  <si>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</si>
  <si>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</si>
  <si>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</si>
  <si>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</si>
  <si>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</si>
  <si>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</si>
  <si>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</si>
  <si>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</si>
  <si>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</si>
  <si>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</si>
  <si>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</si>
  <si>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</si>
  <si>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</si>
  <si>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</si>
  <si>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</si>
  <si>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</si>
  <si>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</si>
  <si>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</si>
  <si>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</si>
  <si>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</si>
  <si>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</si>
  <si>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</si>
  <si>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</si>
  <si>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</si>
  <si>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</si>
  <si>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</si>
  <si>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</si>
  <si>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</si>
  <si>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</si>
  <si>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</si>
  <si>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</si>
  <si>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</si>
  <si>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</si>
  <si>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</si>
  <si>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</si>
  <si>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</si>
  <si>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</si>
  <si>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</si>
  <si>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</si>
  <si>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</si>
  <si>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</si>
  <si>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</si>
  <si>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</si>
  <si>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</si>
  <si>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</si>
  <si>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</si>
  <si>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</si>
  <si>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</si>
  <si>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</si>
  <si>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</si>
  <si>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</si>
  <si>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</si>
  <si>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</si>
  <si>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</si>
  <si>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</si>
  <si>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</si>
  <si>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</si>
  <si>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</si>
  <si>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</si>
  <si>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</si>
  <si>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</si>
  <si>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</si>
  <si>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</si>
  <si>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</si>
  <si>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</si>
  <si>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</si>
  <si>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</si>
  <si>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</si>
  <si>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</si>
  <si>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</si>
  <si>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</si>
  <si>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</si>
  <si>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</si>
  <si>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</si>
  <si>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</si>
  <si>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</si>
  <si>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</si>
  <si>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</si>
  <si>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</si>
  <si>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</si>
  <si>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</si>
  <si>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</si>
  <si>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</si>
  <si>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</si>
  <si>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</si>
  <si>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</si>
  <si>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</si>
  <si>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</si>
  <si>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</si>
  <si>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</si>
  <si>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</si>
  <si>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</si>
  <si>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</si>
  <si>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</si>
  <si>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</si>
  <si>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</si>
  <si>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</si>
  <si>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</si>
  <si>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</si>
  <si>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</si>
  <si>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</si>
  <si>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</si>
  <si>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</si>
  <si>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</si>
  <si>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</si>
  <si>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</si>
  <si>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</si>
  <si>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</si>
  <si>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</si>
  <si>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</si>
  <si>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</si>
  <si>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</si>
  <si>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</si>
  <si>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</si>
  <si>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</si>
  <si>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</si>
  <si>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</si>
  <si>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</si>
  <si>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</si>
  <si>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</si>
  <si>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</si>
  <si>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</si>
  <si>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</si>
  <si>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</si>
  <si>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</si>
  <si>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</si>
  <si>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</si>
  <si>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</si>
  <si>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</si>
  <si>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</si>
  <si>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</si>
  <si>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</si>
  <si>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</si>
  <si>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</si>
  <si>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</si>
  <si>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</si>
  <si>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</si>
  <si>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</si>
  <si>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</si>
  <si>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</si>
  <si>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</si>
  <si>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</si>
  <si>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</si>
  <si>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</si>
  <si>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</si>
  <si>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</si>
  <si>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</si>
  <si>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</si>
  <si>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</si>
  <si>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</si>
  <si>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</si>
  <si>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</si>
  <si>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</si>
  <si>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</si>
  <si>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</si>
  <si>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</si>
  <si>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</si>
  <si>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</si>
  <si>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</si>
  <si>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</si>
  <si>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</si>
  <si>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</si>
  <si>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</si>
  <si>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</si>
  <si>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</si>
  <si>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</si>
  <si>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</si>
  <si>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</si>
  <si>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</si>
  <si>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</si>
  <si>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</si>
  <si>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</si>
  <si>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</si>
  <si>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</si>
  <si>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</si>
  <si>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</si>
  <si>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</si>
  <si>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</si>
  <si>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</si>
  <si>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</si>
  <si>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</si>
  <si>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</si>
  <si>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</si>
  <si>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</si>
  <si>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</si>
  <si>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</si>
  <si>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</si>
  <si>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</si>
  <si>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</si>
  <si>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</si>
  <si>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</si>
  <si>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</si>
  <si>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</si>
  <si>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</si>
  <si>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</si>
  <si>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</si>
  <si>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</si>
  <si>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</si>
  <si>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</si>
  <si>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</si>
  <si>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</si>
  <si>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</si>
  <si>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</si>
  <si>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</si>
  <si>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</si>
  <si>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</si>
  <si>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</si>
  <si>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</si>
  <si>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</si>
  <si>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</si>
  <si>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</si>
  <si>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</si>
  <si>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</si>
  <si>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</si>
  <si>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</si>
  <si>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</si>
  <si>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</si>
  <si>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</si>
  <si>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</si>
  <si>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</si>
  <si>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</si>
  <si>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</si>
  <si>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</si>
  <si>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</si>
  <si>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</si>
  <si>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</si>
  <si>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</si>
  <si>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</si>
  <si>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</si>
  <si>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</si>
  <si>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</si>
  <si>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</si>
  <si>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</si>
  <si>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</si>
  <si>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</si>
  <si>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</si>
  <si>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</si>
  <si>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</si>
  <si>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</si>
  <si>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</si>
  <si>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</si>
  <si>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</si>
  <si>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</si>
  <si>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</si>
  <si>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</si>
  <si>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</si>
  <si>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</si>
  <si>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</si>
  <si>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</si>
  <si>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</si>
  <si>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</si>
  <si>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</si>
  <si>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</si>
  <si>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</si>
  <si>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</si>
  <si>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</si>
  <si>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</si>
  <si>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</si>
  <si>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</si>
  <si>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</si>
  <si>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</si>
  <si>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</si>
  <si>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</si>
  <si>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</si>
  <si>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</si>
  <si>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</si>
  <si>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</si>
  <si>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</si>
  <si>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</si>
  <si>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</si>
  <si>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</si>
  <si>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</si>
  <si>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</si>
  <si>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</si>
  <si>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</si>
  <si>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</si>
  <si>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</si>
  <si>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</si>
  <si>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</si>
  <si>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</si>
  <si>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</si>
  <si>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</si>
  <si>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</si>
  <si>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</si>
  <si>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</si>
  <si>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</si>
  <si>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</si>
  <si>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</si>
  <si>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</si>
  <si>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</si>
  <si>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</si>
  <si>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</si>
  <si>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</si>
  <si>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</si>
  <si>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</si>
  <si>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</si>
  <si>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</si>
  <si>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</si>
  <si>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</si>
  <si>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</si>
  <si>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</si>
  <si>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</si>
  <si>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</si>
  <si>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</si>
  <si>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</si>
  <si>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</si>
  <si>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</si>
  <si>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</si>
  <si>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</si>
  <si>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</si>
  <si>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</si>
  <si>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</si>
  <si>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</si>
  <si>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</si>
  <si>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</si>
  <si>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</si>
  <si>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</si>
  <si>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</si>
  <si>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</si>
  <si>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</si>
  <si>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</si>
  <si>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</si>
  <si>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</si>
  <si>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</si>
  <si>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</si>
  <si>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</si>
  <si>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</si>
  <si>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</si>
  <si>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</si>
  <si>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</si>
  <si>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</si>
  <si>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</si>
  <si>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</si>
  <si>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</si>
  <si>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</si>
  <si>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</si>
  <si>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</si>
  <si>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</si>
  <si>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</si>
  <si>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</si>
  <si>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</si>
  <si>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</si>
  <si>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</si>
  <si>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</si>
  <si>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</si>
  <si>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</si>
  <si>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</si>
  <si>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</si>
  <si>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</si>
  <si>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</si>
  <si>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</si>
  <si>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</si>
  <si>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</si>
  <si>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</si>
  <si>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</si>
  <si>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</si>
  <si>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</si>
  <si>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</si>
  <si>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</si>
  <si>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</si>
  <si>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</si>
  <si>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</si>
  <si>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</si>
  <si>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</si>
  <si>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</si>
  <si>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</si>
  <si>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</si>
  <si>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</si>
  <si>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</si>
  <si>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</si>
  <si>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</si>
  <si>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</si>
  <si>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</si>
  <si>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</si>
  <si>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</si>
  <si>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</si>
  <si>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</si>
  <si>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</si>
  <si>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</si>
  <si>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</si>
  <si>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</si>
  <si>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</si>
  <si>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</si>
  <si>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</si>
  <si>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</si>
  <si>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</si>
  <si>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</si>
  <si>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</si>
  <si>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</si>
  <si>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</si>
  <si>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</si>
  <si>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</si>
  <si>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</si>
  <si>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</si>
  <si>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</si>
  <si>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</si>
  <si>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</si>
  <si>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</si>
  <si>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</si>
  <si>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</si>
  <si>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</si>
  <si>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</si>
  <si>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</si>
  <si>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</si>
  <si>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</si>
  <si>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</si>
  <si>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</si>
  <si>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</si>
  <si>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</si>
  <si>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</si>
  <si>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</si>
  <si>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</si>
  <si>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</si>
  <si>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</si>
  <si>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</si>
  <si>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</si>
  <si>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</si>
  <si>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</si>
  <si>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</si>
  <si>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</si>
  <si>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</si>
  <si>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</si>
  <si>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</si>
  <si>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</si>
  <si>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</si>
  <si>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</si>
  <si>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</si>
  <si>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</si>
  <si>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</si>
  <si>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</si>
  <si>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</si>
  <si>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</si>
  <si>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</si>
  <si>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</si>
  <si>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</si>
  <si>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</si>
  <si>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</si>
  <si>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</si>
  <si>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</si>
  <si>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</si>
  <si>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</si>
  <si>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</si>
  <si>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</si>
  <si>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</si>
  <si>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</si>
  <si>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</si>
  <si>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</si>
  <si>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</si>
  <si>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</si>
  <si>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</si>
  <si>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</si>
  <si>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</si>
  <si>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</si>
  <si>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</si>
  <si>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</si>
  <si>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</si>
  <si>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</si>
  <si>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</si>
  <si>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</si>
  <si>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</si>
  <si>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</si>
  <si>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</si>
  <si>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</si>
  <si>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</si>
  <si>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</si>
  <si>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</si>
  <si>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</si>
  <si>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</si>
  <si>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</si>
  <si>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</si>
  <si>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</si>
  <si>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</si>
  <si>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</si>
  <si>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</si>
  <si>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</si>
  <si>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</si>
  <si>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</si>
  <si>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</si>
  <si>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</si>
  <si>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</si>
  <si>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</si>
  <si>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</si>
  <si>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</si>
  <si>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</si>
  <si>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</si>
  <si>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</si>
  <si>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</si>
  <si>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</si>
  <si>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</si>
  <si>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</si>
  <si>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</si>
  <si>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</si>
  <si>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</si>
  <si>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</si>
  <si>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</si>
  <si>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</si>
  <si>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</si>
  <si>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</si>
  <si>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</si>
  <si>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</si>
  <si>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</si>
  <si>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</si>
  <si>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</si>
  <si>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</si>
  <si>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</si>
  <si>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</si>
  <si>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</si>
  <si>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</si>
  <si>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</si>
  <si>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</si>
  <si>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</si>
  <si>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</si>
  <si>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</si>
  <si>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</si>
  <si>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</si>
  <si>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</si>
  <si>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</si>
  <si>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</si>
  <si>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</si>
  <si>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</si>
  <si>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</si>
  <si>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</si>
  <si>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</si>
  <si>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</si>
  <si>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</si>
  <si>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</si>
  <si>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</si>
  <si>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</si>
  <si>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</si>
  <si>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</si>
  <si>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</si>
  <si>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</si>
  <si>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</si>
  <si>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</si>
  <si>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</si>
  <si>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</si>
  <si>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</si>
  <si>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</si>
  <si>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</si>
  <si>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</si>
  <si>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</si>
  <si>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</si>
  <si>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</si>
  <si>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</si>
  <si>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</si>
  <si>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</si>
  <si>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</si>
  <si>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</si>
  <si>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</si>
  <si>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</si>
  <si>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</si>
  <si>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</si>
  <si>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</si>
  <si>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</si>
  <si>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</si>
  <si>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</si>
  <si>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</si>
  <si>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</si>
  <si>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</si>
  <si>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</si>
  <si>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</si>
  <si>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</si>
  <si>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</si>
  <si>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</si>
  <si>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</si>
  <si>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</si>
  <si>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</si>
  <si>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</si>
  <si>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</si>
  <si>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</si>
  <si>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</si>
  <si>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</si>
  <si>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</si>
  <si>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</si>
  <si>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</si>
  <si>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</si>
  <si>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</si>
  <si>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</si>
  <si>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</si>
  <si>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</si>
  <si>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</si>
  <si>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</si>
  <si>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</si>
  <si>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</si>
  <si>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</si>
  <si>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</si>
  <si>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</si>
  <si>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</si>
  <si>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</si>
  <si>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</si>
  <si>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</si>
  <si>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</si>
  <si>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</si>
  <si>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</si>
  <si>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</si>
  <si>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</si>
  <si>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</si>
  <si>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</si>
  <si>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</si>
  <si>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</si>
  <si>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</si>
  <si>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</si>
  <si>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</si>
  <si>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</si>
  <si>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</si>
  <si>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</si>
  <si>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</si>
  <si>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</si>
  <si>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</si>
  <si>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</si>
  <si>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</si>
  <si>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</si>
  <si>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</si>
  <si>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</si>
  <si>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</si>
  <si>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</si>
  <si>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</si>
  <si>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</si>
  <si>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</si>
  <si>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</si>
  <si>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</si>
  <si>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</si>
  <si>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</si>
  <si>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</si>
  <si>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</si>
  <si>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</si>
  <si>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</si>
  <si>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</si>
  <si>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</si>
  <si>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</si>
  <si>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</si>
  <si>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</si>
  <si>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</si>
  <si>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</si>
  <si>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</si>
  <si>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</si>
  <si>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</si>
  <si>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</si>
  <si>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</si>
  <si>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</si>
  <si>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</si>
  <si>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</si>
  <si>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</si>
  <si>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</si>
  <si>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</si>
  <si>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</si>
  <si>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</si>
  <si>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</si>
  <si>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</si>
  <si>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</si>
  <si>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</si>
  <si>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</si>
  <si>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</si>
  <si>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</si>
  <si>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</si>
  <si>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</si>
  <si>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</si>
  <si>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</si>
  <si>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</si>
  <si>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</si>
  <si>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</si>
  <si>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</si>
  <si>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</si>
  <si>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</si>
  <si>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</si>
  <si>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</si>
  <si>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</si>
  <si>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</si>
  <si>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</si>
  <si>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</si>
  <si>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</si>
  <si>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</si>
  <si>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</si>
  <si>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</si>
  <si>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</si>
  <si>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</si>
  <si>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</si>
  <si>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</si>
  <si>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</si>
  <si>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</si>
  <si>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</si>
  <si>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</si>
  <si>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</si>
  <si>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</si>
  <si>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</si>
  <si>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</si>
  <si>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</si>
  <si>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</si>
  <si>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</si>
  <si>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</si>
  <si>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</si>
  <si>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</si>
  <si>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</si>
  <si>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</si>
  <si>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</si>
  <si>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</si>
  <si>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</si>
  <si>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</si>
  <si>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</si>
  <si>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</si>
  <si>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</si>
  <si>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</si>
  <si>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</si>
  <si>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</si>
  <si>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</si>
  <si>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</si>
  <si>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</si>
  <si>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</si>
  <si>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</si>
  <si>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</si>
  <si>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</si>
  <si>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</si>
  <si>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</si>
  <si>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</si>
  <si>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</si>
  <si>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</si>
  <si>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</si>
  <si>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</si>
  <si>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</si>
  <si>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</si>
  <si>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</si>
  <si>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</si>
  <si>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</si>
  <si>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</si>
  <si>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</si>
  <si>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</si>
  <si>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</si>
  <si>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</si>
  <si>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</si>
  <si>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</si>
  <si>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</si>
  <si>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</si>
  <si>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</si>
  <si>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</si>
  <si>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</si>
  <si>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</si>
  <si>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</si>
  <si>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</si>
  <si>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</si>
  <si>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</si>
  <si>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</si>
  <si>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</si>
  <si>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</si>
  <si>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</si>
  <si>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</si>
  <si>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</si>
  <si>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</si>
  <si>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</si>
  <si>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</si>
  <si>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</si>
  <si>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</si>
  <si>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</si>
  <si>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</si>
  <si>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</si>
  <si>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</si>
  <si>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</si>
  <si>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</si>
  <si>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</si>
  <si>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</si>
  <si>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</si>
  <si>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</si>
  <si>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</si>
  <si>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</si>
  <si>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</si>
  <si>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</si>
  <si>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</si>
  <si>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</si>
  <si>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</si>
  <si>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</si>
  <si>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</si>
  <si>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</si>
  <si>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</si>
  <si>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</si>
  <si>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</si>
  <si>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</si>
  <si>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</si>
  <si>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</si>
  <si>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</si>
  <si>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</si>
  <si>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</si>
  <si>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</si>
  <si>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</si>
  <si>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</si>
  <si>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</si>
  <si>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</si>
  <si>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</si>
  <si>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</si>
  <si>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</si>
  <si>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</si>
  <si>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</si>
  <si>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</si>
  <si>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</si>
  <si>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</si>
  <si>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</si>
  <si>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</si>
  <si>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</si>
  <si>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</si>
  <si>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</si>
  <si>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</si>
  <si>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</si>
  <si>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</si>
  <si>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</si>
  <si>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</si>
  <si>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</si>
  <si>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</si>
  <si>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</si>
  <si>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</si>
  <si>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</si>
  <si>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</si>
  <si>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</si>
  <si>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</si>
  <si>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</si>
  <si>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</si>
  <si>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</si>
  <si>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</si>
  <si>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</si>
  <si>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</si>
  <si>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</si>
  <si>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</si>
  <si>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</si>
  <si>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</si>
  <si>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</si>
  <si>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</si>
  <si>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</si>
  <si>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</si>
  <si>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</si>
  <si>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</si>
  <si>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</si>
  <si>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</si>
  <si>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</si>
  <si>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</si>
  <si>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</si>
  <si>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</si>
  <si>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</si>
  <si>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</si>
  <si>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</si>
  <si>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</si>
  <si>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</si>
  <si>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</si>
  <si>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</si>
  <si>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</si>
  <si>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</si>
  <si>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</si>
  <si>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</si>
  <si>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</si>
  <si>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</si>
  <si>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</si>
  <si>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</si>
  <si>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</si>
  <si>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</si>
  <si>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</si>
  <si>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</si>
  <si>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</si>
  <si>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</si>
  <si>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</si>
  <si>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</si>
  <si>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</si>
  <si>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</si>
  <si>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</si>
  <si>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</si>
  <si>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</si>
  <si>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</si>
  <si>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</si>
  <si>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</si>
  <si>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</si>
  <si>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</si>
  <si>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</si>
  <si>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</si>
  <si>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</si>
  <si>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</si>
  <si>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</si>
  <si>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</si>
  <si>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</si>
  <si>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</si>
  <si>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</si>
  <si>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</si>
  <si>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</si>
  <si>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</si>
  <si>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</si>
  <si>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</si>
  <si>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</si>
  <si>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</si>
  <si>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</si>
  <si>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</si>
  <si>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</si>
  <si>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</si>
  <si>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</si>
  <si>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</si>
  <si>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</si>
  <si>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</si>
  <si>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</si>
  <si>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</si>
  <si>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</si>
  <si>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</si>
  <si>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</si>
  <si>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</si>
  <si>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</si>
  <si>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</si>
  <si>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</si>
  <si>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</si>
  <si>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</si>
  <si>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</si>
  <si>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</si>
  <si>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</si>
  <si>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</si>
  <si>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</si>
  <si>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</si>
  <si>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</si>
  <si>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</si>
  <si>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</si>
  <si>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</si>
  <si>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</si>
  <si>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</si>
  <si>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</si>
  <si>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</si>
  <si>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</si>
  <si>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</si>
  <si>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</si>
  <si>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</si>
  <si>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</si>
  <si>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</si>
  <si>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</si>
  <si>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</si>
  <si>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</si>
  <si>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</si>
  <si>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</si>
  <si>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</si>
  <si>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</si>
  <si>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</si>
  <si>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</si>
  <si>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</si>
  <si>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</si>
  <si>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</si>
  <si>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</si>
  <si>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</si>
  <si>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</si>
  <si>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</si>
  <si>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</si>
  <si>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</si>
  <si>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</si>
  <si>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</si>
  <si>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</si>
  <si>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</si>
  <si>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</si>
  <si>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</si>
  <si>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</si>
  <si>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</si>
  <si>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</si>
  <si>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</si>
  <si>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</si>
  <si>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</si>
  <si>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</si>
  <si>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</si>
  <si>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</si>
  <si>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</si>
  <si>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</si>
  <si>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</si>
  <si>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</si>
  <si>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</si>
  <si>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</si>
  <si>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</si>
  <si>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</si>
  <si>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</si>
  <si>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</si>
  <si>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</si>
  <si>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</si>
  <si>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</si>
  <si>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</si>
  <si>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</si>
  <si>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</si>
  <si>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</si>
  <si>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</si>
  <si>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</si>
  <si>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</si>
  <si>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</si>
  <si>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</si>
  <si>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</si>
  <si>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</si>
  <si>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</si>
  <si>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</si>
  <si>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</si>
  <si>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</si>
  <si>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</si>
  <si>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</si>
  <si>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</si>
  <si>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</si>
  <si>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</si>
  <si>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</si>
  <si>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</si>
  <si>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</si>
  <si>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</si>
  <si>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</si>
  <si>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</si>
  <si>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</si>
  <si>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</si>
  <si>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</si>
  <si>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</si>
  <si>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</si>
  <si>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</si>
  <si>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</si>
  <si>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</si>
  <si>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</si>
  <si>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</si>
  <si>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</si>
  <si>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</si>
  <si>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</si>
  <si>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</si>
  <si>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</si>
  <si>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</si>
  <si>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</si>
  <si>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</si>
  <si>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</si>
  <si>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</si>
  <si>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</si>
  <si>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</si>
  <si>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</si>
  <si>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</si>
  <si>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</si>
  <si>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</si>
  <si>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</si>
  <si>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</si>
  <si>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</si>
  <si>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</si>
  <si>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</si>
  <si>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</si>
  <si>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</si>
  <si>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</si>
  <si>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</si>
  <si>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</si>
  <si>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</si>
  <si>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</si>
  <si>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</si>
  <si>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</si>
  <si>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</si>
  <si>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</si>
  <si>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</si>
  <si>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</si>
  <si>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</si>
  <si>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</si>
  <si>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</si>
  <si>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</si>
  <si>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</si>
  <si>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</si>
  <si>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</si>
  <si>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</si>
  <si>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</si>
  <si>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</si>
  <si>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</si>
  <si>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</si>
  <si>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</si>
  <si>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</si>
  <si>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</si>
  <si>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</si>
  <si>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</si>
  <si>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</si>
  <si>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</si>
  <si>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</si>
  <si>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</si>
  <si>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</si>
  <si>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</si>
  <si>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</si>
  <si>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</si>
  <si>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</si>
  <si>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</si>
  <si>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</si>
  <si>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</si>
  <si>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</si>
  <si>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</si>
  <si>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</si>
  <si>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</si>
  <si>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</si>
  <si>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</si>
  <si>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</si>
  <si>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</si>
  <si>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</si>
  <si>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</si>
  <si>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</si>
  <si>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</si>
  <si>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</si>
  <si>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</si>
  <si>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</si>
  <si>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</si>
  <si>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</si>
  <si>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</si>
  <si>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</si>
  <si>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</si>
  <si>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</si>
  <si>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</si>
  <si>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</si>
  <si>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</si>
  <si>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</si>
  <si>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</si>
  <si>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</si>
  <si>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</si>
  <si>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</si>
  <si>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</si>
  <si>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</si>
  <si>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</si>
  <si>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</si>
  <si>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</si>
  <si>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</si>
  <si>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</si>
  <si>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</si>
  <si>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</si>
  <si>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</si>
  <si>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</si>
  <si>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</si>
  <si>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</si>
  <si>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</si>
  <si>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</si>
  <si>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</si>
  <si>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</si>
  <si>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</si>
  <si>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</si>
  <si>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</si>
  <si>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</si>
  <si>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</si>
  <si>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</si>
  <si>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</si>
  <si>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</si>
  <si>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</si>
  <si>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</si>
  <si>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</si>
  <si>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</si>
  <si>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</si>
  <si>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</si>
  <si>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</si>
  <si>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</si>
  <si>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</si>
  <si>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</si>
  <si>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</si>
  <si>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</si>
  <si>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</si>
  <si>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</si>
  <si>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</si>
  <si>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</si>
  <si>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</si>
  <si>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</si>
  <si>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</si>
  <si>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</si>
  <si>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</si>
  <si>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</si>
  <si>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</si>
  <si>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</si>
  <si>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</si>
  <si>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</si>
  <si>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</si>
  <si>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</si>
  <si>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</si>
  <si>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</si>
  <si>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</si>
  <si>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</si>
  <si>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</si>
  <si>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</si>
  <si>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</si>
  <si>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</si>
  <si>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</si>
  <si>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</si>
  <si>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</si>
  <si>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</si>
  <si>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</si>
  <si>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</si>
  <si>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</si>
  <si>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</si>
  <si>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</si>
  <si>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</si>
  <si>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</si>
  <si>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</si>
  <si>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</si>
  <si>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</si>
  <si>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</si>
  <si>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</si>
  <si>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</si>
  <si>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</si>
  <si>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</si>
  <si>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</si>
  <si>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</si>
  <si>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</si>
  <si>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</si>
  <si>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</si>
  <si>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</si>
  <si>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</si>
  <si>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</si>
  <si>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</si>
  <si>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</si>
  <si>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</si>
  <si>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</si>
  <si>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</si>
  <si>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</si>
  <si>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</si>
  <si>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</si>
  <si>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</si>
  <si>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</si>
  <si>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</si>
  <si>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</si>
  <si>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</si>
  <si>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</si>
  <si>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</si>
  <si>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</si>
  <si>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</si>
  <si>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</si>
  <si>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</si>
  <si>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</si>
  <si>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</si>
  <si>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</si>
  <si>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</si>
  <si>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</si>
  <si>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</si>
  <si>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</si>
  <si>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</si>
  <si>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</si>
  <si>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</si>
  <si>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</si>
  <si>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</si>
  <si>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</si>
  <si>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</si>
  <si>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</si>
  <si>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</si>
  <si>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</si>
  <si>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</si>
  <si>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</si>
  <si>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</si>
  <si>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</si>
  <si>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</si>
  <si>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</si>
  <si>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</si>
  <si>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</si>
  <si>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</si>
  <si>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</si>
  <si>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</si>
  <si>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</si>
  <si>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</si>
  <si>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</si>
  <si>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</si>
  <si>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</si>
  <si>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</si>
  <si>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</si>
  <si>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</si>
  <si>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</si>
  <si>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</si>
  <si>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</si>
  <si>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</si>
  <si>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</si>
  <si>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</si>
  <si>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</si>
  <si>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</si>
  <si>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</si>
  <si>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</si>
  <si>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</si>
  <si>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</si>
  <si>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</si>
  <si>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</si>
  <si>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</si>
  <si>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</si>
  <si>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</si>
  <si>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</si>
  <si>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</si>
  <si>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</si>
  <si>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</si>
  <si>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</si>
  <si>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</si>
  <si>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</si>
  <si>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</si>
  <si>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</si>
  <si>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</si>
  <si>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</si>
  <si>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</si>
  <si>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</si>
  <si>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</si>
  <si>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</si>
  <si>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</si>
  <si>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</si>
  <si>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</si>
  <si>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</si>
  <si>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</si>
  <si>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</si>
  <si>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</si>
  <si>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</si>
  <si>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</si>
  <si>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</si>
  <si>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</si>
  <si>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</si>
  <si>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</si>
  <si>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</si>
  <si>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</si>
  <si>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</si>
  <si>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</si>
  <si>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</si>
  <si>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</si>
  <si>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</si>
  <si>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</si>
  <si>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</si>
  <si>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</si>
  <si>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</si>
  <si>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</si>
  <si>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</si>
  <si>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</si>
  <si>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</si>
  <si>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</si>
  <si>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</si>
  <si>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</si>
  <si>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</si>
  <si>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</si>
  <si>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</si>
  <si>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</si>
  <si>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</si>
  <si>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</si>
  <si>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</si>
  <si>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</si>
  <si>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</si>
  <si>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</si>
  <si>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</si>
  <si>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</si>
  <si>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</si>
  <si>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</si>
  <si>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</si>
  <si>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</si>
  <si>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</si>
  <si>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</si>
  <si>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</si>
  <si>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</si>
  <si>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</si>
  <si>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</si>
  <si>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</si>
  <si>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</si>
  <si>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</si>
  <si>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</si>
  <si>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</si>
  <si>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</si>
  <si>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</si>
  <si>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</si>
  <si>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</si>
  <si>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</si>
  <si>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</si>
  <si>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</si>
  <si>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</si>
  <si>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</si>
  <si>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</si>
  <si>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</si>
  <si>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</si>
  <si>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</si>
  <si>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</si>
  <si>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</si>
  <si>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</si>
  <si>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</si>
  <si>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</si>
  <si>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</si>
  <si>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</si>
  <si>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</si>
  <si>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</si>
  <si>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</si>
  <si>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</si>
  <si>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</si>
  <si>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</si>
  <si>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</si>
  <si>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</si>
  <si>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</si>
  <si>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</si>
  <si>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</si>
  <si>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</si>
  <si>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</si>
  <si>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</si>
  <si>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</si>
  <si>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</si>
  <si>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</si>
  <si>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</si>
  <si>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</si>
  <si>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</si>
  <si>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</si>
  <si>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</si>
  <si>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</si>
  <si>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</si>
  <si>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</si>
  <si>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</si>
  <si>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</si>
  <si>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</si>
  <si>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</si>
  <si>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</si>
  <si>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</si>
  <si>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</si>
  <si>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</si>
  <si>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</si>
  <si>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</si>
  <si>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</si>
  <si>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</si>
  <si>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</si>
  <si>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</si>
  <si>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</si>
  <si>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</si>
  <si>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</si>
  <si>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</si>
  <si>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</si>
  <si>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</si>
  <si>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</si>
  <si>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</si>
  <si>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</si>
  <si>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</si>
  <si>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</si>
  <si>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</si>
  <si>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</si>
  <si>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</si>
  <si>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</si>
  <si>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</si>
  <si>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</si>
  <si>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</si>
  <si>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</si>
  <si>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</si>
  <si>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</si>
  <si>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</si>
  <si>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</si>
  <si>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</si>
  <si>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</si>
  <si>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</si>
  <si>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</si>
  <si>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</si>
  <si>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</si>
  <si>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</si>
  <si>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</si>
  <si>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</si>
  <si>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</si>
  <si>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</si>
  <si>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</si>
  <si>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</si>
  <si>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</si>
  <si>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</si>
  <si>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</si>
  <si>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</si>
  <si>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</si>
  <si>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</si>
  <si>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</si>
  <si>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</si>
  <si>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</si>
  <si>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</si>
  <si>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</si>
  <si>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</si>
  <si>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</si>
  <si>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</si>
  <si>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</si>
  <si>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</si>
  <si>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</si>
  <si>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</si>
  <si>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</si>
  <si>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</si>
  <si>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</si>
  <si>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</si>
  <si>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</si>
  <si>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</si>
  <si>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</si>
  <si>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</si>
  <si>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</si>
  <si>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</si>
  <si>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</si>
  <si>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</si>
  <si>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</si>
  <si>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</si>
  <si>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</si>
  <si>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</si>
  <si>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</si>
  <si>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</si>
  <si>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</si>
  <si>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</si>
  <si>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</si>
  <si>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</si>
  <si>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</si>
  <si>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</si>
  <si>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</si>
  <si>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</si>
  <si>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</si>
  <si>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</si>
  <si>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</si>
  <si>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</si>
  <si>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</si>
  <si>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</si>
  <si>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</si>
  <si>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</si>
  <si>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</si>
  <si>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</si>
  <si>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</si>
  <si>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</si>
  <si>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</si>
  <si>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</si>
  <si>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</si>
  <si>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</si>
  <si>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</si>
  <si>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</si>
  <si>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</si>
  <si>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</si>
  <si>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</si>
  <si>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</si>
  <si>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</si>
  <si>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</si>
  <si>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</si>
  <si>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</si>
  <si>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</si>
  <si>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</si>
  <si>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</si>
  <si>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</si>
  <si>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</si>
  <si>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</si>
  <si>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</si>
  <si>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</si>
  <si>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</si>
  <si>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</si>
  <si>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</si>
  <si>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</si>
  <si>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</si>
  <si>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</si>
  <si>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</si>
  <si>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</si>
  <si>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</si>
  <si>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</si>
  <si>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</si>
  <si>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</si>
  <si>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</si>
  <si>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</si>
  <si>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</si>
  <si>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</si>
  <si>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</si>
  <si>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</si>
  <si>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</si>
  <si>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</si>
  <si>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</si>
  <si>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</si>
  <si>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</si>
  <si>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</si>
  <si>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</si>
  <si>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</si>
  <si>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</si>
  <si>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</si>
  <si>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</si>
  <si>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</si>
  <si>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</si>
  <si>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</si>
  <si>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</si>
  <si>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</si>
  <si>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</si>
  <si>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</si>
  <si>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</si>
  <si>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</si>
  <si>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</si>
  <si>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</si>
  <si>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</si>
  <si>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</si>
  <si>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</si>
  <si>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</si>
  <si>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</si>
  <si>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</si>
  <si>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</si>
  <si>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</si>
  <si>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</si>
  <si>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</si>
  <si>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</si>
  <si>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</si>
  <si>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</si>
  <si>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</si>
  <si>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</si>
  <si>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</si>
  <si>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</si>
  <si>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</si>
  <si>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</si>
  <si>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</si>
  <si>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</si>
  <si>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</si>
  <si>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</si>
  <si>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</si>
  <si>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</si>
  <si>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</si>
  <si>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</si>
  <si>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</si>
  <si>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</si>
  <si>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</si>
  <si>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</si>
  <si>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</si>
  <si>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</si>
  <si>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</si>
  <si>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</si>
  <si>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</si>
  <si>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</si>
  <si>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</si>
  <si>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</si>
  <si>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</si>
  <si>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</si>
  <si>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</si>
  <si>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</si>
  <si>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</si>
  <si>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</si>
  <si>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</si>
  <si>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</si>
  <si>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</si>
  <si>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</si>
  <si>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</si>
  <si>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</si>
  <si>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</si>
  <si>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</si>
  <si>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</si>
  <si>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</si>
  <si>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</si>
  <si>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</si>
  <si>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</si>
  <si>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</si>
  <si>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</si>
  <si>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</si>
  <si>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</si>
  <si>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</si>
  <si>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</si>
  <si>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</si>
  <si>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</si>
  <si>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</si>
  <si>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</si>
  <si>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</si>
  <si>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</si>
  <si>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</si>
  <si>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</si>
  <si>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</si>
  <si>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</si>
  <si>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</si>
  <si>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</si>
  <si>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</si>
  <si>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</si>
  <si>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</si>
  <si>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</si>
  <si>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</si>
  <si>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</si>
  <si>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</si>
  <si>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</si>
  <si>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</si>
  <si>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</si>
  <si>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</si>
  <si>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</si>
  <si>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</si>
  <si>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</si>
  <si>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</si>
  <si>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</si>
  <si>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</si>
  <si>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</si>
  <si>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</si>
  <si>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</si>
  <si>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</si>
  <si>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</si>
  <si>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</si>
  <si>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</si>
  <si>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</si>
  <si>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</si>
  <si>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</si>
  <si>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</si>
  <si>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</si>
  <si>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</si>
  <si>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</si>
  <si>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</si>
  <si>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</si>
  <si>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</si>
  <si>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</si>
  <si>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</si>
  <si>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</si>
  <si>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</si>
  <si>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</si>
  <si>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</si>
  <si>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</si>
  <si>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</si>
  <si>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</si>
  <si>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</si>
  <si>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</si>
  <si>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</si>
  <si>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</si>
  <si>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</si>
  <si>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</si>
  <si>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</si>
  <si>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</si>
  <si>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</si>
  <si>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</si>
  <si>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</si>
  <si>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</si>
  <si>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</si>
  <si>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</si>
  <si>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</si>
  <si>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</si>
  <si>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</si>
  <si>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</si>
  <si>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</si>
  <si>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</si>
  <si>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</si>
  <si>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</si>
  <si>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</si>
  <si>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</si>
  <si>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</si>
  <si>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</si>
  <si>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</si>
  <si>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</si>
  <si>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</si>
  <si>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</si>
  <si>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</si>
  <si>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</si>
  <si>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</si>
  <si>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</si>
  <si>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</si>
  <si>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</si>
  <si>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</si>
  <si>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</si>
  <si>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</si>
  <si>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</si>
  <si>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</si>
  <si>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</si>
  <si>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</si>
  <si>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</si>
  <si>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</si>
  <si>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</si>
  <si>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</si>
  <si>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</si>
  <si>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</si>
  <si>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</si>
  <si>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</si>
  <si>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</si>
  <si>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</si>
  <si>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</si>
  <si>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</si>
  <si>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</si>
  <si>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</si>
  <si>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</si>
  <si>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</si>
  <si>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</si>
  <si>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</si>
  <si>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</si>
  <si>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</si>
  <si>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</si>
  <si>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</si>
  <si>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</si>
  <si>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</si>
  <si>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</si>
  <si>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</si>
  <si>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</si>
  <si>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</si>
  <si>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</si>
  <si>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</si>
  <si>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</si>
  <si>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</si>
  <si>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</si>
  <si>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</si>
  <si>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</si>
  <si>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</si>
  <si>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</si>
  <si>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</si>
  <si>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</si>
  <si>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</si>
  <si>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</si>
  <si>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</si>
  <si>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</si>
  <si>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</si>
  <si>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</si>
  <si>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</si>
  <si>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</si>
  <si>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</si>
  <si>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</si>
  <si>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</si>
  <si>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</si>
  <si>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</si>
  <si>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</si>
  <si>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</si>
  <si>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</si>
  <si>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</si>
  <si>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</si>
  <si>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</si>
  <si>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</si>
  <si>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</si>
  <si>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</si>
  <si>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</si>
  <si>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</si>
  <si>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</si>
  <si>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</si>
  <si>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</si>
  <si>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</si>
  <si>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</si>
  <si>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</si>
  <si>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</si>
  <si>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</si>
  <si>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</si>
  <si>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</si>
  <si>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</si>
  <si>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</si>
  <si>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</si>
  <si>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</si>
  <si>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</si>
  <si>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</si>
  <si>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</si>
  <si>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</si>
  <si>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</si>
  <si>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</si>
  <si>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</si>
  <si>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</si>
  <si>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</si>
  <si>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</si>
  <si>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</si>
  <si>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</si>
  <si>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</si>
  <si>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</si>
  <si>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</si>
  <si>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</si>
  <si>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</si>
  <si>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</si>
  <si>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</si>
  <si>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</si>
  <si>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</si>
  <si>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</si>
  <si>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</si>
  <si>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</si>
  <si>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</si>
  <si>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</si>
  <si>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</si>
  <si>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</si>
  <si>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</si>
  <si>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</si>
  <si>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</si>
  <si>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</si>
  <si>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</si>
  <si>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</si>
  <si>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</si>
  <si>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</si>
  <si>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</si>
  <si>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</si>
  <si>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</si>
  <si>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</si>
  <si>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</si>
  <si>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</si>
  <si>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</si>
  <si>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</si>
  <si>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</si>
  <si>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</si>
  <si>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</si>
  <si>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</si>
  <si>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</si>
  <si>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</si>
  <si>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</si>
  <si>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</si>
  <si>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</si>
  <si>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</si>
  <si>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</si>
  <si>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</si>
  <si>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</si>
  <si>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</si>
  <si>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</si>
  <si>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</si>
  <si>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</si>
  <si>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</si>
  <si>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</si>
  <si>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</si>
  <si>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</si>
  <si>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</si>
  <si>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</si>
  <si>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</si>
  <si>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</si>
  <si>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</si>
  <si>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</si>
  <si>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</si>
  <si>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</si>
  <si>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</si>
  <si>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</si>
  <si>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</si>
  <si>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</si>
  <si>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</si>
  <si>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</si>
  <si>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</si>
  <si>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</si>
  <si>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</si>
  <si>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</si>
  <si>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</si>
  <si>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</si>
  <si>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</si>
  <si>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</si>
  <si>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</si>
  <si>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</si>
  <si>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</si>
  <si>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</si>
  <si>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</si>
  <si>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</si>
  <si>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</si>
  <si>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</si>
  <si>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</si>
  <si>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</si>
  <si>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</si>
  <si>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</si>
  <si>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</si>
  <si>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</si>
  <si>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</si>
  <si>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</si>
  <si>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</si>
  <si>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</si>
  <si>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</si>
  <si>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</si>
  <si>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</si>
  <si>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</si>
  <si>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</si>
  <si>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</si>
  <si>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</si>
  <si>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</si>
  <si>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</si>
  <si>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</si>
  <si>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</si>
  <si>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</si>
  <si>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</si>
  <si>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</si>
  <si>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</si>
  <si>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</si>
  <si>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</si>
  <si>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</si>
  <si>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</si>
  <si>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</si>
  <si>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</si>
  <si>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</si>
  <si>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</si>
  <si>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</si>
  <si>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</si>
  <si>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</si>
  <si>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</si>
  <si>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</si>
  <si>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</si>
  <si>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</si>
  <si>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</si>
  <si>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</si>
  <si>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</si>
  <si>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</si>
  <si>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</si>
  <si>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</si>
  <si>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</si>
  <si>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</si>
  <si>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</si>
  <si>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</si>
  <si>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</si>
  <si>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</si>
  <si>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</si>
  <si>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</si>
  <si>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</si>
  <si>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</si>
  <si>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</si>
  <si>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</si>
  <si>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</si>
  <si>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</si>
  <si>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</si>
  <si>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</si>
  <si>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</si>
  <si>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</si>
  <si>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</si>
  <si>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</si>
  <si>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</si>
  <si>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</si>
  <si>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</si>
  <si>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</si>
  <si>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</si>
  <si>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</si>
  <si>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</si>
  <si>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</si>
  <si>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</si>
  <si>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</si>
  <si>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</si>
  <si>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</si>
  <si>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</si>
  <si>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</si>
  <si>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</si>
  <si>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</si>
  <si>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</si>
  <si>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</si>
  <si>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</si>
  <si>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</si>
  <si>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</si>
  <si>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</si>
  <si>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</si>
  <si>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</si>
  <si>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</si>
  <si>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</si>
  <si>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</si>
  <si>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</si>
  <si>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</si>
  <si>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</si>
  <si>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</si>
  <si>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</si>
  <si>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</si>
  <si>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</si>
  <si>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</si>
  <si>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</si>
  <si>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</si>
  <si>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</si>
  <si>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</si>
  <si>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</si>
  <si>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</si>
  <si>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</si>
  <si>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</si>
  <si>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</si>
  <si>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</si>
  <si>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</si>
  <si>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</si>
  <si>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</si>
  <si>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</si>
  <si>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</si>
  <si>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</si>
  <si>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</si>
  <si>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</si>
  <si>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</si>
  <si>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</si>
  <si>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</si>
  <si>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</si>
  <si>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</si>
  <si>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</si>
  <si>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</si>
  <si>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</si>
  <si>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</si>
  <si>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</si>
  <si>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</si>
  <si>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</si>
  <si>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</si>
  <si>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</si>
  <si>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</si>
  <si>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</si>
  <si>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</si>
  <si>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</si>
  <si>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</si>
  <si>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</si>
  <si>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</si>
  <si>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</si>
  <si>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</si>
  <si>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</si>
  <si>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</si>
  <si>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</si>
  <si>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</si>
  <si>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</si>
  <si>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</si>
  <si>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</si>
  <si>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</si>
  <si>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</si>
  <si>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</si>
  <si>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</si>
  <si>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</si>
  <si>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</si>
  <si>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</si>
  <si>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</si>
  <si>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</si>
  <si>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</si>
  <si>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</si>
  <si>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</si>
  <si>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</si>
  <si>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</si>
  <si>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</si>
  <si>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</si>
  <si>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</si>
  <si>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</si>
  <si>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</si>
  <si>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</si>
  <si>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</si>
  <si>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</si>
  <si>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</si>
  <si>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</si>
  <si>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</si>
  <si>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</si>
  <si>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</si>
  <si>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</si>
  <si>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</si>
  <si>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</si>
  <si>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</si>
  <si>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</si>
  <si>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</si>
  <si>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</si>
  <si>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</si>
  <si>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</si>
  <si>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</si>
  <si>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</si>
  <si>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</si>
  <si>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</si>
  <si>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</si>
  <si>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</si>
  <si>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</si>
  <si>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</si>
  <si>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</si>
  <si>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</si>
  <si>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</si>
  <si>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</si>
  <si>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</si>
  <si>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</si>
  <si>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</si>
  <si>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</si>
  <si>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</si>
  <si>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</si>
  <si>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</si>
  <si>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</si>
  <si>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</si>
  <si>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</si>
  <si>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</si>
  <si>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</si>
  <si>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</si>
  <si>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</si>
  <si>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</si>
  <si>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</si>
  <si>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</si>
  <si>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</si>
  <si>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</si>
  <si>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</si>
  <si>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</si>
  <si>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</si>
  <si>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</si>
  <si>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</si>
  <si>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</si>
  <si>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</si>
  <si>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</si>
  <si>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</si>
  <si>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</si>
  <si>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</si>
  <si>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</si>
  <si>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</si>
  <si>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</si>
  <si>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</si>
  <si>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</si>
  <si>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</si>
  <si>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</si>
  <si>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</si>
  <si>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</si>
  <si>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</si>
  <si>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</si>
  <si>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</si>
  <si>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</si>
  <si>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</si>
  <si>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</si>
  <si>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</si>
  <si>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</si>
  <si>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</si>
  <si>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</si>
  <si>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</si>
  <si>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</si>
  <si>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</si>
  <si>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</si>
  <si>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</si>
  <si>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</si>
  <si>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</si>
  <si>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</si>
  <si>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</si>
  <si>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</si>
  <si>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</si>
  <si>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</si>
  <si>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</si>
  <si>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</si>
  <si>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</si>
  <si>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</si>
  <si>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</si>
  <si>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</si>
  <si>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</si>
  <si>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</si>
  <si>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</si>
  <si>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</si>
  <si>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</si>
  <si>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</si>
  <si>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</si>
  <si>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</si>
  <si>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</si>
  <si>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</si>
  <si>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</si>
  <si>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</si>
  <si>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</si>
  <si>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</si>
  <si>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</si>
  <si>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</si>
  <si>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</si>
  <si>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</si>
  <si>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</si>
  <si>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</si>
  <si>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</si>
  <si>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</si>
  <si>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</si>
  <si>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</si>
  <si>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</si>
  <si>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</si>
  <si>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</si>
  <si>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</si>
  <si>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</si>
  <si>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</si>
  <si>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</si>
  <si>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</si>
  <si>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</si>
  <si>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</si>
  <si>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</si>
  <si>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</si>
  <si>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</si>
  <si>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</si>
  <si>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</si>
  <si>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</si>
  <si>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</si>
  <si>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</si>
  <si>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</si>
  <si>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</si>
  <si>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</si>
  <si>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</si>
  <si>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</si>
  <si>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</si>
  <si>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</si>
  <si>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</si>
  <si>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</si>
  <si>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</si>
  <si>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</si>
  <si>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</si>
  <si>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</si>
  <si>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</si>
  <si>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</si>
  <si>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</si>
  <si>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</si>
  <si>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</si>
  <si>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</si>
  <si>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</si>
  <si>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</si>
  <si>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</si>
  <si>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</si>
  <si>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</si>
  <si>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</si>
  <si>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</si>
  <si>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</si>
  <si>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</si>
  <si>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</si>
  <si>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</si>
  <si>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</si>
  <si>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</si>
  <si>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</si>
  <si>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</si>
  <si>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</si>
  <si>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</si>
  <si>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</si>
  <si>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</si>
  <si>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</si>
  <si>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</si>
  <si>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</si>
  <si>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</si>
  <si>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</si>
  <si>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</si>
  <si>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</si>
  <si>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</si>
  <si>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</si>
  <si>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</si>
  <si>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</si>
  <si>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</si>
  <si>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</si>
  <si>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</si>
  <si>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</si>
  <si>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</si>
  <si>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</si>
  <si>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</si>
  <si>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</si>
  <si>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</si>
  <si>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</si>
  <si>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</si>
  <si>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</si>
  <si>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</si>
  <si>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</si>
  <si>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</si>
  <si>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</si>
  <si>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</si>
  <si>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</si>
  <si>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</si>
  <si>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</si>
  <si>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</si>
  <si>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</si>
  <si>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</si>
  <si>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</si>
  <si>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</si>
  <si>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</si>
  <si>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</si>
  <si>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</si>
  <si>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</si>
  <si>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</si>
  <si>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</si>
  <si>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</si>
  <si>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</si>
  <si>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</si>
  <si>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</si>
  <si>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</si>
  <si>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</si>
  <si>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</si>
  <si>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</si>
  <si>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</si>
  <si>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</si>
  <si>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</si>
  <si>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</si>
  <si>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</si>
  <si>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</si>
  <si>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</si>
  <si>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</si>
  <si>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</si>
  <si>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</si>
  <si>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</si>
  <si>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</si>
  <si>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</si>
  <si>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</si>
  <si>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</si>
  <si>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</si>
  <si>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</si>
  <si>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</si>
  <si>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</si>
  <si>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</si>
  <si>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</si>
  <si>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</si>
  <si>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</si>
  <si>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</si>
  <si>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</si>
  <si>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</si>
  <si>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</si>
  <si>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</si>
  <si>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</si>
  <si>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</si>
  <si>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</si>
  <si>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</si>
  <si>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</si>
  <si>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</si>
  <si>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</si>
  <si>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</si>
  <si>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</si>
  <si>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</si>
  <si>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</si>
  <si>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</si>
  <si>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</si>
  <si>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</si>
  <si>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</si>
  <si>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</si>
  <si>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</si>
  <si>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</si>
  <si>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</si>
  <si>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</si>
  <si>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</si>
  <si>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</si>
  <si>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</si>
  <si>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</si>
  <si>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</si>
  <si>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</si>
  <si>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</si>
  <si>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</si>
  <si>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</si>
  <si>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</si>
  <si>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</si>
  <si>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</si>
  <si>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</si>
  <si>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</si>
  <si>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</si>
  <si>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</si>
  <si>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</si>
  <si>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</si>
  <si>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</si>
  <si>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</si>
  <si>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</si>
  <si>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</si>
  <si>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</si>
  <si>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</si>
  <si>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</si>
  <si>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</si>
  <si>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</si>
  <si>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</si>
  <si>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</si>
  <si>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</si>
  <si>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</si>
  <si>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</si>
  <si>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</si>
  <si>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</si>
  <si>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</si>
  <si>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</si>
  <si>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</si>
  <si>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</si>
  <si>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</si>
  <si>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</si>
  <si>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</si>
  <si>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</si>
  <si>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</si>
  <si>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</si>
  <si>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</si>
  <si>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</si>
  <si>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</si>
  <si>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</si>
  <si>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</si>
  <si>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</si>
  <si>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</si>
  <si>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</si>
  <si>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</si>
  <si>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</si>
  <si>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</si>
  <si>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</si>
  <si>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</si>
  <si>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</si>
  <si>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</si>
  <si>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</si>
  <si>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</si>
  <si>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</si>
  <si>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</si>
  <si>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</si>
  <si>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</si>
  <si>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</si>
  <si>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</si>
  <si>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</si>
  <si>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</si>
  <si>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</si>
  <si>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</si>
  <si>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</si>
  <si>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</si>
  <si>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</si>
  <si>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</si>
  <si>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</si>
  <si>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</si>
  <si>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</si>
  <si>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</si>
  <si>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</si>
  <si>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</si>
  <si>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</si>
  <si>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</si>
  <si>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</si>
  <si>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</si>
  <si>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</si>
  <si>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</si>
  <si>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</si>
  <si>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</si>
  <si>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</si>
  <si>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</si>
  <si>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</si>
  <si>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</si>
  <si>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</si>
  <si>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</si>
  <si>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</si>
  <si>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</si>
  <si>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</si>
  <si>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</si>
  <si>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</si>
  <si>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</si>
  <si>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</si>
  <si>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</si>
  <si>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</si>
  <si>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</si>
  <si>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</si>
  <si>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</si>
  <si>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</si>
  <si>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</si>
  <si>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</si>
  <si>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</si>
  <si>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</si>
  <si>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</si>
  <si>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</si>
  <si>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</si>
  <si>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</si>
  <si>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</si>
  <si>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</si>
  <si>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</si>
  <si>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</si>
  <si>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</si>
  <si>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</si>
  <si>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</si>
  <si>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</si>
  <si>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</si>
  <si>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</si>
  <si>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</si>
  <si>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</si>
  <si>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</si>
  <si>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</si>
  <si>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</si>
  <si>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</si>
  <si>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</si>
  <si>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</si>
  <si>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</si>
  <si>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</si>
  <si>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</si>
  <si>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</si>
  <si>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</si>
  <si>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</si>
  <si>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</si>
  <si>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</si>
  <si>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</si>
  <si>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</si>
  <si>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</si>
  <si>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</si>
  <si>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</si>
  <si>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</si>
  <si>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</si>
  <si>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</si>
  <si>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</si>
  <si>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</si>
  <si>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</si>
  <si>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</si>
  <si>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</si>
  <si>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</si>
  <si>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</si>
  <si>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</si>
  <si>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</si>
  <si>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</si>
  <si>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</si>
  <si>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</si>
  <si>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</si>
  <si>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</si>
  <si>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</si>
  <si>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</si>
  <si>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</si>
  <si>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</si>
  <si>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</si>
  <si>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</si>
  <si>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</si>
  <si>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</si>
  <si>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</si>
  <si>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</si>
  <si>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</si>
  <si>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</si>
  <si>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</si>
  <si>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</si>
  <si>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</si>
  <si>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</si>
  <si>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</si>
  <si>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</si>
  <si>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</si>
  <si>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</si>
  <si>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</si>
  <si>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</si>
  <si>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</si>
  <si>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</si>
  <si>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</si>
  <si>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</si>
  <si>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</si>
  <si>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</si>
  <si>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</si>
  <si>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</si>
  <si>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</si>
  <si>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</si>
  <si>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</si>
  <si>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</si>
  <si>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</si>
  <si>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</si>
  <si>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</si>
  <si>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</si>
  <si>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</si>
  <si>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</si>
  <si>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</si>
  <si>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</si>
  <si>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</si>
  <si>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</si>
  <si>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</si>
  <si>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</si>
  <si>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</si>
  <si>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</si>
  <si>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</si>
  <si>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</si>
  <si>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</si>
  <si>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</si>
  <si>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</si>
  <si>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</si>
  <si>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</si>
  <si>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</si>
  <si>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</si>
  <si>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</si>
  <si>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</si>
  <si>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</si>
  <si>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</si>
  <si>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</si>
  <si>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</si>
  <si>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</si>
  <si>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</si>
  <si>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</si>
  <si>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</si>
  <si>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</si>
  <si>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</si>
  <si>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</si>
  <si>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</si>
  <si>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</si>
  <si>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</si>
  <si>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</si>
  <si>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</si>
  <si>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</si>
  <si>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</si>
  <si>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</si>
  <si>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</si>
  <si>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</si>
  <si>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</si>
  <si>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</si>
  <si>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</si>
  <si>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</si>
  <si>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</si>
  <si>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</si>
  <si>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</si>
  <si>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</si>
  <si>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</si>
  <si>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</si>
  <si>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</si>
  <si>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</si>
  <si>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</si>
  <si>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</si>
  <si>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</si>
  <si>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</si>
  <si>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</si>
  <si>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</si>
  <si>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</si>
  <si>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</si>
  <si>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</si>
  <si>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</si>
  <si>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</si>
  <si>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</si>
  <si>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</si>
  <si>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</si>
  <si>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</si>
  <si>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</si>
  <si>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</si>
  <si>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</si>
  <si>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</si>
  <si>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</si>
  <si>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</si>
  <si>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</si>
  <si>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</si>
  <si>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</si>
  <si>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</si>
  <si>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</si>
  <si>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</si>
  <si>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</si>
  <si>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</si>
  <si>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</si>
  <si>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</si>
  <si>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</si>
  <si>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</si>
  <si>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</si>
  <si>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</si>
  <si>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</si>
  <si>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</si>
  <si>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</si>
  <si>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</si>
  <si>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</si>
  <si>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</si>
  <si>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</si>
  <si>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</si>
  <si>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</si>
  <si>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</si>
  <si>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</si>
  <si>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</si>
  <si>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</si>
  <si>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</si>
  <si>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</si>
  <si>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</si>
  <si>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</si>
  <si>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</si>
  <si>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</si>
  <si>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</si>
  <si>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</si>
  <si>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</si>
  <si>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</si>
  <si>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</si>
  <si>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</si>
  <si>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</si>
  <si>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</si>
  <si>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</si>
  <si>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</si>
  <si>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</si>
  <si>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</si>
  <si>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</si>
  <si>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</si>
  <si>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</si>
  <si>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</si>
  <si>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</si>
  <si>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</si>
  <si>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</si>
  <si>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</si>
  <si>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</si>
  <si>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</si>
  <si>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</si>
  <si>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</si>
  <si>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</si>
  <si>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</si>
  <si>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</si>
  <si>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</si>
  <si>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</si>
  <si>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</si>
  <si>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</si>
  <si>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</si>
  <si>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</si>
  <si>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</si>
  <si>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</si>
  <si>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</si>
  <si>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</si>
  <si>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</si>
  <si>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</si>
  <si>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</si>
  <si>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</si>
  <si>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</si>
  <si>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</si>
  <si>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</si>
  <si>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</si>
  <si>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</si>
  <si>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</si>
  <si>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</si>
  <si>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</si>
  <si>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</si>
  <si>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</si>
  <si>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</si>
  <si>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</si>
  <si>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</si>
  <si>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</si>
  <si>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</si>
  <si>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</si>
  <si>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</si>
  <si>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</si>
  <si>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</si>
  <si>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</si>
  <si>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</si>
  <si>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</si>
  <si>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</si>
  <si>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</si>
  <si>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</si>
  <si>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</si>
  <si>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</si>
  <si>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</si>
  <si>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</si>
  <si>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</si>
  <si>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</si>
  <si>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</si>
  <si>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</si>
  <si>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</si>
  <si>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</si>
  <si>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</si>
  <si>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</si>
  <si>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</si>
  <si>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</si>
  <si>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</si>
  <si>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</si>
  <si>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</si>
  <si>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</si>
  <si>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</si>
  <si>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</si>
  <si>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</si>
  <si>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</si>
  <si>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</si>
  <si>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</si>
  <si>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</si>
  <si>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</si>
  <si>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</si>
  <si>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</si>
  <si>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</si>
  <si>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</si>
  <si>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</si>
  <si>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</si>
  <si>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</si>
  <si>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</si>
  <si>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</si>
  <si>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</si>
  <si>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</si>
  <si>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</si>
  <si>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</si>
  <si>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</si>
  <si>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</si>
  <si>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</si>
  <si>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</si>
  <si>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</si>
  <si>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</si>
  <si>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</si>
  <si>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</si>
  <si>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</si>
  <si>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</si>
  <si>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</si>
  <si>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</si>
  <si>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</si>
  <si>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</si>
  <si>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</si>
  <si>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</si>
  <si>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</si>
  <si>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</si>
  <si>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</si>
  <si>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</si>
  <si>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</si>
  <si>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</si>
  <si>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</si>
  <si>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</si>
  <si>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</si>
  <si>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</si>
  <si>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</si>
  <si>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</si>
  <si>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</si>
  <si>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</si>
  <si>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</si>
  <si>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</si>
  <si>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</si>
  <si>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</si>
  <si>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</si>
  <si>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</si>
  <si>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</si>
  <si>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</si>
  <si>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</si>
  <si>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</si>
  <si>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</si>
  <si>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</si>
  <si>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</si>
  <si>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</si>
  <si>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</si>
  <si>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</si>
  <si>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</si>
  <si>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</si>
  <si>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</si>
  <si>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</si>
  <si>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</si>
  <si>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</si>
  <si>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</si>
  <si>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</si>
  <si>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</si>
  <si>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</si>
  <si>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</si>
  <si>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</si>
  <si>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</si>
  <si>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</si>
  <si>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</si>
  <si>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</si>
  <si>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</si>
  <si>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</si>
  <si>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</si>
  <si>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</si>
  <si>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</si>
  <si>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</si>
  <si>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</si>
  <si>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</si>
  <si>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</si>
  <si>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</si>
  <si>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</si>
  <si>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</si>
  <si>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</si>
  <si>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</si>
  <si>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</si>
  <si>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</si>
  <si>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</si>
  <si>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</si>
  <si>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</si>
  <si>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</si>
  <si>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</si>
  <si>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</si>
  <si>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</si>
  <si>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</si>
  <si>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</si>
  <si>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</si>
  <si>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</si>
  <si>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</si>
  <si>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</si>
  <si>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</si>
  <si>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</si>
  <si>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</si>
  <si>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</si>
  <si>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</si>
  <si>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</si>
  <si>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</si>
  <si>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</si>
  <si>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</si>
  <si>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</si>
  <si>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</si>
  <si>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</si>
  <si>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</si>
  <si>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</si>
  <si>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</si>
  <si>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</si>
  <si>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</si>
  <si>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</si>
  <si>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</si>
  <si>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</si>
  <si>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</si>
  <si>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</si>
  <si>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</si>
  <si>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</si>
  <si>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</si>
  <si>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</si>
  <si>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</si>
  <si>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</si>
  <si>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</si>
  <si>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</si>
  <si>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</si>
  <si>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</si>
  <si>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</si>
  <si>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</si>
  <si>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</si>
  <si>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</si>
  <si>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</si>
  <si>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</si>
  <si>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</si>
  <si>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</si>
  <si>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</si>
  <si>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</si>
  <si>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</si>
  <si>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</si>
  <si>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</si>
  <si>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</si>
  <si>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</si>
  <si>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</si>
  <si>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</si>
  <si>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</si>
  <si>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</si>
  <si>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</si>
  <si>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</si>
  <si>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</si>
  <si>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</si>
  <si>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</si>
  <si>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</si>
  <si>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</si>
  <si>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</si>
  <si>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</si>
  <si>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</si>
  <si>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</si>
  <si>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</si>
  <si>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</si>
  <si>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</si>
  <si>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</si>
  <si>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</si>
  <si>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</si>
  <si>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</si>
  <si>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</si>
  <si>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</si>
  <si>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</si>
  <si>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</si>
  <si>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</si>
  <si>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</si>
  <si>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</si>
  <si>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</si>
  <si>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</si>
  <si>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</si>
  <si>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</si>
  <si>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</si>
  <si>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</si>
  <si>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</si>
  <si>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</si>
  <si>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</si>
  <si>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</si>
  <si>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</si>
  <si>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</si>
  <si>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</si>
  <si>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</si>
  <si>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</si>
  <si>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</si>
  <si>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</si>
  <si>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</si>
  <si>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</si>
  <si>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</si>
  <si>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</si>
  <si>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</si>
  <si>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</si>
  <si>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</si>
  <si>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</si>
  <si>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</si>
  <si>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</si>
  <si>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</si>
  <si>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</si>
  <si>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</si>
  <si>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</si>
  <si>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</si>
  <si>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</si>
  <si>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</si>
  <si>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</si>
  <si>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</si>
  <si>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</si>
  <si>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</si>
  <si>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</si>
  <si>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</si>
  <si>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</si>
  <si>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</si>
  <si>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</si>
  <si>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</si>
  <si>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</si>
  <si>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</si>
  <si>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</si>
  <si>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</si>
  <si>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</si>
  <si>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</si>
  <si>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</si>
  <si>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</si>
  <si>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</si>
  <si>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</si>
  <si>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</si>
  <si>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</si>
  <si>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</si>
  <si>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</si>
  <si>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</si>
  <si>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</si>
  <si>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</si>
  <si>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</si>
  <si>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</si>
  <si>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</si>
  <si>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</si>
  <si>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</si>
  <si>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</si>
  <si>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</si>
  <si>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</si>
  <si>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</si>
  <si>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</si>
  <si>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</si>
  <si>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</si>
  <si>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</si>
  <si>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</si>
  <si>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</si>
  <si>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</si>
  <si>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</si>
  <si>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</si>
  <si>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</si>
  <si>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</si>
  <si>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</si>
  <si>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</si>
  <si>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</si>
  <si>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</si>
  <si>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</si>
  <si>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</si>
  <si>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</si>
  <si>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</si>
  <si>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</si>
  <si>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</si>
  <si>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</si>
  <si>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</si>
  <si>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</si>
  <si>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</si>
  <si>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</si>
  <si>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</si>
  <si>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</si>
  <si>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</si>
  <si>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</si>
  <si>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</si>
  <si>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</si>
  <si>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</si>
  <si>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</si>
  <si>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</si>
  <si>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</si>
  <si>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</si>
  <si>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</si>
  <si>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</si>
  <si>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</si>
  <si>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</si>
  <si>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</si>
  <si>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</si>
  <si>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</si>
  <si>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</si>
  <si>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</si>
  <si>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</si>
  <si>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</si>
  <si>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</si>
  <si>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</si>
  <si>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</si>
  <si>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</si>
  <si>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</si>
  <si>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</si>
  <si>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</si>
  <si>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</si>
  <si>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</si>
  <si>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</si>
  <si>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</si>
  <si>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</si>
  <si>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</si>
  <si>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</si>
  <si>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</si>
  <si>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</si>
  <si>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</si>
  <si>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</si>
  <si>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</si>
  <si>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</si>
  <si>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</si>
  <si>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</si>
  <si>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</si>
  <si>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</si>
  <si>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</si>
  <si>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</si>
  <si>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</si>
  <si>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</si>
  <si>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</si>
  <si>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</si>
  <si>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</si>
  <si>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</si>
  <si>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</si>
  <si>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</si>
  <si>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</si>
  <si>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</si>
  <si>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</si>
  <si>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</si>
  <si>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</si>
  <si>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</si>
  <si>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</si>
  <si>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</si>
  <si>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</si>
  <si>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</si>
  <si>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</si>
  <si>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</si>
  <si>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</si>
  <si>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</si>
  <si>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</si>
  <si>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</si>
  <si>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</si>
  <si>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</si>
  <si>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</si>
  <si>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</si>
  <si>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</si>
  <si>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</si>
  <si>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</si>
  <si>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</si>
  <si>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</si>
  <si>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</si>
  <si>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</si>
  <si>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</si>
  <si>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</si>
  <si>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</si>
  <si>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</si>
  <si>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</si>
  <si>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</si>
  <si>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</si>
  <si>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</si>
  <si>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</si>
  <si>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</si>
  <si>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</si>
  <si>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</si>
  <si>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</si>
  <si>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</si>
  <si>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</si>
  <si>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</si>
  <si>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</si>
  <si>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</si>
  <si>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</si>
  <si>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</si>
  <si>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</si>
  <si>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</si>
  <si>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</si>
  <si>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</si>
  <si>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</si>
  <si>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</si>
  <si>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</si>
  <si>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</si>
  <si>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</si>
  <si>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</si>
  <si>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</si>
  <si>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</si>
  <si>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</si>
  <si>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</si>
  <si>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</si>
  <si>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</si>
  <si>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</si>
  <si>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</si>
  <si>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</si>
  <si>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</si>
  <si>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</si>
  <si>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</si>
  <si>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</si>
  <si>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</si>
  <si>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</si>
  <si>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</si>
  <si>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</si>
  <si>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</si>
  <si>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</si>
  <si>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</si>
  <si>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</si>
  <si>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</si>
  <si>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</si>
  <si>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</si>
  <si>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</si>
  <si>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</si>
  <si>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</si>
  <si>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</si>
  <si>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</si>
  <si>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</si>
  <si>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</si>
  <si>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</si>
  <si>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</si>
  <si>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</si>
  <si>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</si>
  <si>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</si>
  <si>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</si>
  <si>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</si>
  <si>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</si>
  <si>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</si>
  <si>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</si>
  <si>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</si>
  <si>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</si>
  <si>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</si>
  <si>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</si>
  <si>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</si>
  <si>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</si>
  <si>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</si>
  <si>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</si>
  <si>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</si>
  <si>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</si>
  <si>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</si>
  <si>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</si>
  <si>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</si>
  <si>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</si>
  <si>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</si>
  <si>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</si>
  <si>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</si>
  <si>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</si>
  <si>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</si>
  <si>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</si>
  <si>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</si>
  <si>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</si>
  <si>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</si>
  <si>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</si>
  <si>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</si>
  <si>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</si>
  <si>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</si>
  <si>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</si>
  <si>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</si>
  <si>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</si>
  <si>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</si>
  <si>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</si>
  <si>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</si>
  <si>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</si>
  <si>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</si>
  <si>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</si>
  <si>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</si>
  <si>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</si>
  <si>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</si>
  <si>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</si>
  <si>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</si>
  <si>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</si>
  <si>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</si>
  <si>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</si>
  <si>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</si>
  <si>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</si>
  <si>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</si>
  <si>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</si>
  <si>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</si>
  <si>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</si>
  <si>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</si>
  <si>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</si>
  <si>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</si>
  <si>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</si>
  <si>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</si>
  <si>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</si>
  <si>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</si>
  <si>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</si>
  <si>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</si>
  <si>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</si>
  <si>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</si>
  <si>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</si>
  <si>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</si>
  <si>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</si>
  <si>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</si>
  <si>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</si>
  <si>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</si>
  <si>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</si>
  <si>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</si>
  <si>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</si>
  <si>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</si>
  <si>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</si>
  <si>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</si>
  <si>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</si>
  <si>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</si>
  <si>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</si>
  <si>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</si>
  <si>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</si>
  <si>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</si>
  <si>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</si>
  <si>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</si>
  <si>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</si>
  <si>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</si>
  <si>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</si>
  <si>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</si>
  <si>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</si>
  <si>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</si>
  <si>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</si>
  <si>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</si>
  <si>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</si>
  <si>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</si>
  <si>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</si>
  <si>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</si>
  <si>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</si>
  <si>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</si>
  <si>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</si>
  <si>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</si>
  <si>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</si>
  <si>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</si>
  <si>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</si>
  <si>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</si>
  <si>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</si>
  <si>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</si>
  <si>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</si>
  <si>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</si>
  <si>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</si>
  <si>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</si>
  <si>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</si>
  <si>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</si>
  <si>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</si>
  <si>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</si>
  <si>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</si>
  <si>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</si>
  <si>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</si>
  <si>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</si>
  <si>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</si>
  <si>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</si>
  <si>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</si>
  <si>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</si>
  <si>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</si>
  <si>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</si>
  <si>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</si>
  <si>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</si>
  <si>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</si>
  <si>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</si>
  <si>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</si>
  <si>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</si>
  <si>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</si>
  <si>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</si>
  <si>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</si>
  <si>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</si>
  <si>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</si>
  <si>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</si>
  <si>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</si>
  <si>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</si>
  <si>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</si>
  <si>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</si>
  <si>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</si>
  <si>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</si>
  <si>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</si>
  <si>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</si>
  <si>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</si>
  <si>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</si>
  <si>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</si>
  <si>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</si>
  <si>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</si>
  <si>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</si>
  <si>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</si>
  <si>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</si>
  <si>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</si>
  <si>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</si>
  <si>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</si>
  <si>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</si>
  <si>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</si>
  <si>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</si>
  <si>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</si>
  <si>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</si>
  <si>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</si>
  <si>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</si>
  <si>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</si>
  <si>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</si>
  <si>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</si>
  <si>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</si>
  <si>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</si>
  <si>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</si>
  <si>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</si>
  <si>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</si>
  <si>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</si>
  <si>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</si>
  <si>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</si>
  <si>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</si>
  <si>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</si>
  <si>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</si>
  <si>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</si>
  <si>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</si>
  <si>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</si>
  <si>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</si>
  <si>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</si>
  <si>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</si>
  <si>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</si>
  <si>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</si>
  <si>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</si>
  <si>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</si>
  <si>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</si>
  <si>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</si>
  <si>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</si>
  <si>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</si>
  <si>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</si>
  <si>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</si>
  <si>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</si>
  <si>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</si>
  <si>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</si>
  <si>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</si>
  <si>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</si>
  <si>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</si>
  <si>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</si>
  <si>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</si>
  <si>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</si>
  <si>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</si>
  <si>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</si>
  <si>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</si>
  <si>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</si>
  <si>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</si>
  <si>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</si>
  <si>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</si>
  <si>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</si>
  <si>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</si>
  <si>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</si>
  <si>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</si>
  <si>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</si>
  <si>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</si>
  <si>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</si>
  <si>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</si>
  <si>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</si>
  <si>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</si>
  <si>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</si>
  <si>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</si>
  <si>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</si>
  <si>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</si>
  <si>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</si>
  <si>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</si>
  <si>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</si>
  <si>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</si>
  <si>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</si>
  <si>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</si>
  <si>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</si>
  <si>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</si>
  <si>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</si>
  <si>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</si>
  <si>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</si>
  <si>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</si>
  <si>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</si>
  <si>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</si>
  <si>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</si>
  <si>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</si>
  <si>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</si>
  <si>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</si>
  <si>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</si>
  <si>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</si>
  <si>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</si>
  <si>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</si>
  <si>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</si>
  <si>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</si>
  <si>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</si>
  <si>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</si>
  <si>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</si>
  <si>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</si>
  <si>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</si>
  <si>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</si>
  <si>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</si>
  <si>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</si>
  <si>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</si>
  <si>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</si>
  <si>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</si>
  <si>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</si>
  <si>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</si>
  <si>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</si>
  <si>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</si>
  <si>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</si>
  <si>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</si>
  <si>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</si>
  <si>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</si>
  <si>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</si>
  <si>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</si>
  <si>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</si>
  <si>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</si>
  <si>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</si>
  <si>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</si>
  <si>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</si>
  <si>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</si>
  <si>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</si>
  <si>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</si>
  <si>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</si>
  <si>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</si>
  <si>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</si>
  <si>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</si>
  <si>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</si>
  <si>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</si>
  <si>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</si>
  <si>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</si>
  <si>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</si>
  <si>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</si>
  <si>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</si>
  <si>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</si>
  <si>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</si>
  <si>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</si>
  <si>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</si>
  <si>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</si>
  <si>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</si>
  <si>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</si>
  <si>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</si>
  <si>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</si>
  <si>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</si>
  <si>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</si>
  <si>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</si>
  <si>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</si>
  <si>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</si>
  <si>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</si>
  <si>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</si>
  <si>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</si>
  <si>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</si>
  <si>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</si>
  <si>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</si>
  <si>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</si>
  <si>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</si>
  <si>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</si>
  <si>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</si>
  <si>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</si>
  <si>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</si>
  <si>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</si>
  <si>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</si>
  <si>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</si>
  <si>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</si>
  <si>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</si>
  <si>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</si>
  <si>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</si>
  <si>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</si>
  <si>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</si>
  <si>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</si>
  <si>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</si>
  <si>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</si>
  <si>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</si>
  <si>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</si>
  <si>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</si>
  <si>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</si>
  <si>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</si>
  <si>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</si>
  <si>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</si>
  <si>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</si>
  <si>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</si>
  <si>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</si>
  <si>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</si>
  <si>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</si>
  <si>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</si>
  <si>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</si>
  <si>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</si>
  <si>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</si>
  <si>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</si>
  <si>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</si>
  <si>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</si>
  <si>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</si>
  <si>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</si>
  <si>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</si>
  <si>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</si>
  <si>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</si>
  <si>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</si>
  <si>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</si>
  <si>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</si>
  <si>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</si>
  <si>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</si>
  <si>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</si>
  <si>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</si>
  <si>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</si>
  <si>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</si>
  <si>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</si>
  <si>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</si>
  <si>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</si>
  <si>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</si>
  <si>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</si>
  <si>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</si>
  <si>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</si>
  <si>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</si>
  <si>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</si>
  <si>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</si>
  <si>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</si>
  <si>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</si>
  <si>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</si>
  <si>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</si>
  <si>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</si>
  <si>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</si>
  <si>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</si>
  <si>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</si>
  <si>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</si>
  <si>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</si>
  <si>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</si>
  <si>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</si>
  <si>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</si>
  <si>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</si>
  <si>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</si>
  <si>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</si>
  <si>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</si>
  <si>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</si>
  <si>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</si>
  <si>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</si>
  <si>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</si>
  <si>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</si>
  <si>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</si>
  <si>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</si>
  <si>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</si>
  <si>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</si>
  <si>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</si>
  <si>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</si>
  <si>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</si>
  <si>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</si>
  <si>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</si>
  <si>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</si>
  <si>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</si>
  <si>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</si>
  <si>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</si>
  <si>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</si>
  <si>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</si>
  <si>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</si>
  <si>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</si>
  <si>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</si>
  <si>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</si>
  <si>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</si>
  <si>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</si>
  <si>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</si>
  <si>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</si>
  <si>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</si>
  <si>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</si>
  <si>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</si>
  <si>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</si>
  <si>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</si>
  <si>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</si>
  <si>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</si>
  <si>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</si>
  <si>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</si>
  <si>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</si>
  <si>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</si>
  <si>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</si>
  <si>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</si>
  <si>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</si>
  <si>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</si>
  <si>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</si>
  <si>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</si>
  <si>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</si>
  <si>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</si>
  <si>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</si>
  <si>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</si>
  <si>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</si>
  <si>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</si>
  <si>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</si>
  <si>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</si>
  <si>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</si>
  <si>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</si>
  <si>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</si>
  <si>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</si>
  <si>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</si>
  <si>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</si>
  <si>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</si>
  <si>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</si>
  <si>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</si>
  <si>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</si>
  <si>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</si>
  <si>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</si>
  <si>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</si>
  <si>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</si>
  <si>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</si>
  <si>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</si>
  <si>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</si>
  <si>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</si>
  <si>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</si>
  <si>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</si>
  <si>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</si>
  <si>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</si>
  <si>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</si>
  <si>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</si>
  <si>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</si>
  <si>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</si>
  <si>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</si>
  <si>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</si>
  <si>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</si>
  <si>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</si>
  <si>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</si>
  <si>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</si>
  <si>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</si>
  <si>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</si>
  <si>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</si>
  <si>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</si>
  <si>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</si>
  <si>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</si>
  <si>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</si>
  <si>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</si>
  <si>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</si>
  <si>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</si>
  <si>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</si>
  <si>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</si>
  <si>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</si>
  <si>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</si>
  <si>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</si>
  <si>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</si>
  <si>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</si>
  <si>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</si>
  <si>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</si>
  <si>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</si>
  <si>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</si>
  <si>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</si>
  <si>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</si>
  <si>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</si>
  <si>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</si>
  <si>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</si>
  <si>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</si>
  <si>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</si>
  <si>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</si>
  <si>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</si>
  <si>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</si>
  <si>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</si>
  <si>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</si>
  <si>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</si>
  <si>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</si>
  <si>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</si>
  <si>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</si>
  <si>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</si>
  <si>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</si>
  <si>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</si>
  <si>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</si>
  <si>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</si>
  <si>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</si>
  <si>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</si>
  <si>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</si>
  <si>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</si>
  <si>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</si>
  <si>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</si>
  <si>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</si>
  <si>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</si>
  <si>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</si>
  <si>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</si>
  <si>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</si>
  <si>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</si>
  <si>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</si>
  <si>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</si>
  <si>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</si>
  <si>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</si>
  <si>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</si>
  <si>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</si>
  <si>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</si>
  <si>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</si>
  <si>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</si>
  <si>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</si>
  <si>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</si>
  <si>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</si>
  <si>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</si>
  <si>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</si>
  <si>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</si>
  <si>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</si>
  <si>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</si>
  <si>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</si>
  <si>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</si>
  <si>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</si>
  <si>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</si>
  <si>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</si>
  <si>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</si>
  <si>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</si>
  <si>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</si>
  <si>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</si>
  <si>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</si>
  <si>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</si>
  <si>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</si>
  <si>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</si>
  <si>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</si>
  <si>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</si>
  <si>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</si>
  <si>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</si>
  <si>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</si>
  <si>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</si>
  <si>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</si>
  <si>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</si>
  <si>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</si>
  <si>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</si>
  <si>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</si>
  <si>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</si>
  <si>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</si>
  <si>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</si>
  <si>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</si>
  <si>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</si>
  <si>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</si>
  <si>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</si>
  <si>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</si>
  <si>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</si>
  <si>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</si>
  <si>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</si>
  <si>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</si>
  <si>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</si>
  <si>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</si>
  <si>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</si>
  <si>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</si>
  <si>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</si>
  <si>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</si>
  <si>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</si>
  <si>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</si>
  <si>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</si>
  <si>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</si>
  <si>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</si>
  <si>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</si>
  <si>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</si>
  <si>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</si>
  <si>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</si>
  <si>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</si>
  <si>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</si>
  <si>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</si>
  <si>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</si>
  <si>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</si>
  <si>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</si>
  <si>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</si>
  <si>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</si>
  <si>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</si>
  <si>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</si>
  <si>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</si>
  <si>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</si>
  <si>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</si>
  <si>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</si>
  <si>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</si>
  <si>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</si>
  <si>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</si>
  <si>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</si>
  <si>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</si>
  <si>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</si>
  <si>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</si>
  <si>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</si>
  <si>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</si>
  <si>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</si>
  <si>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</si>
  <si>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</si>
  <si>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</si>
  <si>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</si>
  <si>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</si>
  <si>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</si>
  <si>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</si>
  <si>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</si>
  <si>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</si>
  <si>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</si>
  <si>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</si>
  <si>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</si>
  <si>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</si>
  <si>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</si>
  <si>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</si>
  <si>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</si>
  <si>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</si>
  <si>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</si>
  <si>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</si>
  <si>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</si>
  <si>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</si>
  <si>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</si>
  <si>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</si>
  <si>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</si>
  <si>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</si>
  <si>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</si>
  <si>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</si>
  <si>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</si>
  <si>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</si>
  <si>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</si>
  <si>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</si>
  <si>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</si>
  <si>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</si>
  <si>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</si>
  <si>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</si>
  <si>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</si>
  <si>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</si>
  <si>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</si>
  <si>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</si>
  <si>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</si>
  <si>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</si>
  <si>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</si>
  <si>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</si>
  <si>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</si>
  <si>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</si>
  <si>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</si>
  <si>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</si>
  <si>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</si>
  <si>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</si>
  <si>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</si>
  <si>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</si>
  <si>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</si>
  <si>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</si>
  <si>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</si>
  <si>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</si>
  <si>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</si>
  <si>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</si>
  <si>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</si>
  <si>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</si>
  <si>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</si>
  <si>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</si>
  <si>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</si>
  <si>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</si>
  <si>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</si>
  <si>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</si>
  <si>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</si>
  <si>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</si>
  <si>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</si>
  <si>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</si>
  <si>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</si>
  <si>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</si>
  <si>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</si>
  <si>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</si>
  <si>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</si>
  <si>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</si>
  <si>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</si>
  <si>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</si>
  <si>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</si>
  <si>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</si>
  <si>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</si>
  <si>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</si>
  <si>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</si>
  <si>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</si>
  <si>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</si>
  <si>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</si>
  <si>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</si>
  <si>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</si>
  <si>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</si>
  <si>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</si>
  <si>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</si>
  <si>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</si>
  <si>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</si>
  <si>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</si>
  <si>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</si>
  <si>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</si>
  <si>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</si>
  <si>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</si>
  <si>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</si>
  <si>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</si>
  <si>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</si>
  <si>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</si>
  <si>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</si>
  <si>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</si>
  <si>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</si>
  <si>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</si>
  <si>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</si>
  <si>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</si>
  <si>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</si>
  <si>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</si>
  <si>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</si>
  <si>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</si>
  <si>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</si>
  <si>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</si>
  <si>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</si>
  <si>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</si>
  <si>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</si>
  <si>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</si>
  <si>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</si>
  <si>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</si>
  <si>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</si>
  <si>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</si>
  <si>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</si>
  <si>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</si>
  <si>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</si>
  <si>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</si>
  <si>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</si>
  <si>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</si>
  <si>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</si>
  <si>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</si>
  <si>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</si>
  <si>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</si>
  <si>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</si>
  <si>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</si>
  <si>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</si>
  <si>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</si>
  <si>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</si>
  <si>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</si>
  <si>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</si>
  <si>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</si>
  <si>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</si>
  <si>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</si>
  <si>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</si>
  <si>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</si>
  <si>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</si>
  <si>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</si>
  <si>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</si>
  <si>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</si>
  <si>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</si>
  <si>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</si>
  <si>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</si>
  <si>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</si>
  <si>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</si>
  <si>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</si>
  <si>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</si>
  <si>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</si>
  <si>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</si>
  <si>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</si>
  <si>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</si>
  <si>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</si>
  <si>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</si>
  <si>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</si>
  <si>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</si>
  <si>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</si>
  <si>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</si>
  <si>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</si>
  <si>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</si>
  <si>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</si>
  <si>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</si>
  <si>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</si>
  <si>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</si>
  <si>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</si>
  <si>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</si>
  <si>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</si>
  <si>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</si>
  <si>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</si>
  <si>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</si>
  <si>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</si>
  <si>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</si>
  <si>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</si>
  <si>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</si>
  <si>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</si>
  <si>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</si>
  <si>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</si>
  <si>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</si>
  <si>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</si>
  <si>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</si>
  <si>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</si>
  <si>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</si>
  <si>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</si>
  <si>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</si>
  <si>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</si>
  <si>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</si>
  <si>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</si>
  <si>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</si>
  <si>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</si>
  <si>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</si>
  <si>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</si>
  <si>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</si>
  <si>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</si>
  <si>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</si>
  <si>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</si>
  <si>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</si>
  <si>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</si>
  <si>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</si>
  <si>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</si>
  <si>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</si>
  <si>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</si>
  <si>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</si>
  <si>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</si>
  <si>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</si>
  <si>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</si>
  <si>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</si>
  <si>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</si>
  <si>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</si>
  <si>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</si>
  <si>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</si>
  <si>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</si>
  <si>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</si>
  <si>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</si>
  <si>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</si>
  <si>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</si>
  <si>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</si>
  <si>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</si>
  <si>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</si>
  <si>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</si>
  <si>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</si>
  <si>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</si>
  <si>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</si>
  <si>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</si>
  <si>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</si>
  <si>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</si>
  <si>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</si>
  <si>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</si>
  <si>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</si>
  <si>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</si>
  <si>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</si>
  <si>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</si>
  <si>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</si>
  <si>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</si>
  <si>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</si>
  <si>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</si>
  <si>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</si>
  <si>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</si>
  <si>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</si>
  <si>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</si>
  <si>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</si>
  <si>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</si>
  <si>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</si>
  <si>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</si>
  <si>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</si>
  <si>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</si>
  <si>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</si>
  <si>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</si>
  <si>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</si>
  <si>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</si>
  <si>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</si>
  <si>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</si>
  <si>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</si>
  <si>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</si>
  <si>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</si>
  <si>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</si>
  <si>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</si>
  <si>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</si>
  <si>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</si>
  <si>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</si>
  <si>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</si>
  <si>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</si>
  <si>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</si>
  <si>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</si>
  <si>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</si>
  <si>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</si>
  <si>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</si>
  <si>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</si>
  <si>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</si>
  <si>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</si>
  <si>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</si>
  <si>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</si>
  <si>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</si>
  <si>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</si>
  <si>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</si>
  <si>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</si>
  <si>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</si>
  <si>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</si>
  <si>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</si>
  <si>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</si>
  <si>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</si>
  <si>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</si>
  <si>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</si>
  <si>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</si>
  <si>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</si>
  <si>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</si>
  <si>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</si>
  <si>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</si>
  <si>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</si>
  <si>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</si>
  <si>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</si>
  <si>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</si>
  <si>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</si>
  <si>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</si>
  <si>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</si>
  <si>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</si>
  <si>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</si>
  <si>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</si>
  <si>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</si>
  <si>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</si>
  <si>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</si>
  <si>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</si>
  <si>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</si>
  <si>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</si>
  <si>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</si>
  <si>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</si>
  <si>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</si>
  <si>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</si>
  <si>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</si>
  <si>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</si>
  <si>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</si>
  <si>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</si>
  <si>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</si>
  <si>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</si>
  <si>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</si>
  <si>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</si>
  <si>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</si>
  <si>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</si>
  <si>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</si>
  <si>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</si>
  <si>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</si>
  <si>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</si>
  <si>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</si>
  <si>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</si>
  <si>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</si>
  <si>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</si>
  <si>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</si>
  <si>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</si>
  <si>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</si>
  <si>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</si>
  <si>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</si>
  <si>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</si>
  <si>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</si>
  <si>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</si>
  <si>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</si>
  <si>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</si>
  <si>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</si>
  <si>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</si>
  <si>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</si>
  <si>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</si>
  <si>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</si>
  <si>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</si>
  <si>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</si>
  <si>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</si>
  <si>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</si>
  <si>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</si>
  <si>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</si>
  <si>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</si>
  <si>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</si>
  <si>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</si>
  <si>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</si>
  <si>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</si>
  <si>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</si>
  <si>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</si>
  <si>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</si>
  <si>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</si>
  <si>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</si>
  <si>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</si>
  <si>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</si>
  <si>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</si>
  <si>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</si>
  <si>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</si>
  <si>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</si>
  <si>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</si>
  <si>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</si>
  <si>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</si>
  <si>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</si>
  <si>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</si>
  <si>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</si>
  <si>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</si>
  <si>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</si>
  <si>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</si>
  <si>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</si>
  <si>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</si>
  <si>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</si>
  <si>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</si>
  <si>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</si>
  <si>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</si>
  <si>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</si>
  <si>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</si>
  <si>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</si>
  <si>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</si>
  <si>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</si>
  <si>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</si>
  <si>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</si>
  <si>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</si>
  <si>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</si>
  <si>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</si>
  <si>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</si>
  <si>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</si>
  <si>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</si>
  <si>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</si>
  <si>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</si>
  <si>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</si>
  <si>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</si>
  <si>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</si>
  <si>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</si>
  <si>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</si>
  <si>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</si>
  <si>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</si>
  <si>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</si>
  <si>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</si>
  <si>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</si>
  <si>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</si>
  <si>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</si>
  <si>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</si>
  <si>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</si>
  <si>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</si>
  <si>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</si>
  <si>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</si>
  <si>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</si>
  <si>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</si>
  <si>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</si>
  <si>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</si>
  <si>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</si>
  <si>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</si>
  <si>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</si>
  <si>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</si>
  <si>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</si>
  <si>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</si>
  <si>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</si>
  <si>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</si>
  <si>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</si>
  <si>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</si>
  <si>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</si>
  <si>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</si>
  <si>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</si>
  <si>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</si>
  <si>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</si>
  <si>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</si>
  <si>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</si>
  <si>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</si>
  <si>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</si>
  <si>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</si>
  <si>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</si>
  <si>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</si>
  <si>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</si>
  <si>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</si>
  <si>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</si>
  <si>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</si>
  <si>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</si>
  <si>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</si>
  <si>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</si>
  <si>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</si>
  <si>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</si>
  <si>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</si>
  <si>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</si>
  <si>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</si>
  <si>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</si>
  <si>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</si>
  <si>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</si>
  <si>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</si>
  <si>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</si>
  <si>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</si>
  <si>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</si>
  <si>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</si>
  <si>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</si>
  <si>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</si>
  <si>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</si>
  <si>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</si>
  <si>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</si>
  <si>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</si>
  <si>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</si>
  <si>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</si>
  <si>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</si>
  <si>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</si>
  <si>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</si>
  <si>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</si>
  <si>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</si>
  <si>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</si>
  <si>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</si>
  <si>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</si>
  <si>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</si>
  <si>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</si>
  <si>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</si>
  <si>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</si>
  <si>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</si>
  <si>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</si>
  <si>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</si>
  <si>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</si>
  <si>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</si>
  <si>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</si>
  <si>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</si>
  <si>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</si>
  <si>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</si>
  <si>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</si>
  <si>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</si>
  <si>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</si>
  <si>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</si>
  <si>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</si>
  <si>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</si>
  <si>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</si>
  <si>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</si>
  <si>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</si>
  <si>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</si>
  <si>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</si>
  <si>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</si>
  <si>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</si>
  <si>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</si>
  <si>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</si>
  <si>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</si>
  <si>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</si>
  <si>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</si>
  <si>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</si>
  <si>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</si>
  <si>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</si>
  <si>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</si>
  <si>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</si>
  <si>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</si>
  <si>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</si>
  <si>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</si>
  <si>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</si>
  <si>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</si>
  <si>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</si>
  <si>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</si>
  <si>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</si>
  <si>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</si>
  <si>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</si>
  <si>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</si>
  <si>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</si>
  <si>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</si>
  <si>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</si>
  <si>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</si>
  <si>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</si>
  <si>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</si>
  <si>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</si>
  <si>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</si>
  <si>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</si>
  <si>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</si>
  <si>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</si>
  <si>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</si>
  <si>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</si>
  <si>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</si>
  <si>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</si>
  <si>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</si>
  <si>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</si>
  <si>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</si>
  <si>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</si>
  <si>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</si>
  <si>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</si>
  <si>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</si>
  <si>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</si>
  <si>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</si>
  <si>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</si>
  <si>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</si>
  <si>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</si>
  <si>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</si>
  <si>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</si>
  <si>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</si>
  <si>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</si>
  <si>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</si>
  <si>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</si>
  <si>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</si>
  <si>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</si>
  <si>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</si>
  <si>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</si>
  <si>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</si>
  <si>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</si>
  <si>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</si>
  <si>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</si>
  <si>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</si>
  <si>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</si>
  <si>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</si>
  <si>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</si>
  <si>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</si>
  <si>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</si>
  <si>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</si>
  <si>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</si>
  <si>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</si>
  <si>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</si>
  <si>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</si>
  <si>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</si>
  <si>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</si>
  <si>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</si>
  <si>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</si>
  <si>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</si>
  <si>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</si>
  <si>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</si>
  <si>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</si>
  <si>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</si>
  <si>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</si>
  <si>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</si>
  <si>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</si>
  <si>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</si>
  <si>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</si>
  <si>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</si>
  <si>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</si>
  <si>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</si>
  <si>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</si>
  <si>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</si>
  <si>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</si>
  <si>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</si>
  <si>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</si>
  <si>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</si>
  <si>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</si>
  <si>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</si>
  <si>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</si>
  <si>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</si>
  <si>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</si>
  <si>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</si>
  <si>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</si>
  <si>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</si>
  <si>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</si>
  <si>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</si>
  <si>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</si>
  <si>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</si>
  <si>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</si>
  <si>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</si>
  <si>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</si>
  <si>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</si>
  <si>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</si>
  <si>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</si>
  <si>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</si>
  <si>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</si>
  <si>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</si>
  <si>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</si>
  <si>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</si>
  <si>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</si>
  <si>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</si>
  <si>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</si>
  <si>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</si>
  <si>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</si>
  <si>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</si>
  <si>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</si>
  <si>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</si>
  <si>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</si>
  <si>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</si>
  <si>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</si>
  <si>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</si>
  <si>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</si>
  <si>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</si>
  <si>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</si>
  <si>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</si>
  <si>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</si>
  <si>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</si>
  <si>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</si>
  <si>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</si>
  <si>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</si>
  <si>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</si>
  <si>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</si>
  <si>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</si>
  <si>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</si>
  <si>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</si>
  <si>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</si>
  <si>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</si>
  <si>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</si>
  <si>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</si>
  <si>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</si>
  <si>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</si>
  <si>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</si>
  <si>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</si>
  <si>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</si>
  <si>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</si>
  <si>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</si>
  <si>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</si>
  <si>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</si>
  <si>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</si>
  <si>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</si>
  <si>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</si>
  <si>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</si>
  <si>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</si>
  <si>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</si>
  <si>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</si>
  <si>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</si>
  <si>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</si>
  <si>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</si>
  <si>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</si>
  <si>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</si>
  <si>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</si>
  <si>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</si>
  <si>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</si>
  <si>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</si>
  <si>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</si>
  <si>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</si>
  <si>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</si>
  <si>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</si>
  <si>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</si>
  <si>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</si>
  <si>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</si>
  <si>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</si>
  <si>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</si>
  <si>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</si>
  <si>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</si>
  <si>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</si>
  <si>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</si>
  <si>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</si>
  <si>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</si>
  <si>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</si>
  <si>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</si>
  <si>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</si>
  <si>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</si>
  <si>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</si>
  <si>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</si>
  <si>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</si>
  <si>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</si>
  <si>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</si>
  <si>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</si>
  <si>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</si>
  <si>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</si>
  <si>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</si>
  <si>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</si>
  <si>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</si>
  <si>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</si>
  <si>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</si>
  <si>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</si>
  <si>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</si>
  <si>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</si>
  <si>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</si>
  <si>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</si>
  <si>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</si>
  <si>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</si>
  <si>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</si>
  <si>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</si>
  <si>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</si>
  <si>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</si>
  <si>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</si>
  <si>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</si>
  <si>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</si>
  <si>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</si>
  <si>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</si>
  <si>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</si>
  <si>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</si>
  <si>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</si>
  <si>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</si>
  <si>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</si>
  <si>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</si>
  <si>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</si>
  <si>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</si>
  <si>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</si>
  <si>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</si>
  <si>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</si>
  <si>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</si>
  <si>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</si>
  <si>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</si>
  <si>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</si>
  <si>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</si>
  <si>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</si>
  <si>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</si>
  <si>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</si>
  <si>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</si>
  <si>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</si>
  <si>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</si>
  <si>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</si>
  <si>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</si>
  <si>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</si>
  <si>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</si>
  <si>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</si>
  <si>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</si>
  <si>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</si>
  <si>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</si>
  <si>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</si>
  <si>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</si>
  <si>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</si>
  <si>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</si>
  <si>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</si>
  <si>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</si>
  <si>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</si>
  <si>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</si>
  <si>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</si>
  <si>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</si>
  <si>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</si>
  <si>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</si>
  <si>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</si>
  <si>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</si>
  <si>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</si>
  <si>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</si>
  <si>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</si>
  <si>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</si>
  <si>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</si>
  <si>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</si>
  <si>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</si>
  <si>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</si>
  <si>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</si>
  <si>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</si>
  <si>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</si>
  <si>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</si>
  <si>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</si>
  <si>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</si>
  <si>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</si>
  <si>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</si>
  <si>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</si>
  <si>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</si>
  <si>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</si>
  <si>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</si>
  <si>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</si>
  <si>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</si>
  <si>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</si>
  <si>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</si>
  <si>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</si>
  <si>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</si>
  <si>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</si>
  <si>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</si>
  <si>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</si>
  <si>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</si>
  <si>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</si>
  <si>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</si>
  <si>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</si>
  <si>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</si>
  <si>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</si>
  <si>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</si>
  <si>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</si>
  <si>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</si>
  <si>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</si>
  <si>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</si>
  <si>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</si>
  <si>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</si>
  <si>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</si>
  <si>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</si>
  <si>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</si>
  <si>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</si>
  <si>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</si>
  <si>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</si>
  <si>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</si>
  <si>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</si>
  <si>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</si>
  <si>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</si>
  <si>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</si>
  <si>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</si>
  <si>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</si>
  <si>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</si>
  <si>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</si>
  <si>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</si>
  <si>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</si>
  <si>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</si>
  <si>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</si>
  <si>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</si>
  <si>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</si>
  <si>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</si>
  <si>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</si>
  <si>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</si>
  <si>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</si>
  <si>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</si>
  <si>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</si>
  <si>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</si>
  <si>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</si>
  <si>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</si>
  <si>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</si>
  <si>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</si>
  <si>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</si>
  <si>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</si>
  <si>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</si>
  <si>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</si>
  <si>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</si>
  <si>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</si>
  <si>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</si>
  <si>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</si>
  <si>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</si>
  <si>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</si>
  <si>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</si>
  <si>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</si>
  <si>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</si>
  <si>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</si>
  <si>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</si>
  <si>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</si>
  <si>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</si>
  <si>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</si>
  <si>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</si>
  <si>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</si>
  <si>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</si>
  <si>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</si>
  <si>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</si>
  <si>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</si>
  <si>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</si>
  <si>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</si>
  <si>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</si>
  <si>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</si>
  <si>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</si>
  <si>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</si>
  <si>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</si>
  <si>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</si>
  <si>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</si>
  <si>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</si>
  <si>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</si>
  <si>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</si>
  <si>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</si>
  <si>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</si>
  <si>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</si>
  <si>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</si>
  <si>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</si>
  <si>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</si>
  <si>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</si>
  <si>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</si>
  <si>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</si>
  <si>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</si>
  <si>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</si>
  <si>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</si>
  <si>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</si>
  <si>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</si>
  <si>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</si>
  <si>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</si>
  <si>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</si>
  <si>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</si>
  <si>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</si>
  <si>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</si>
  <si>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</si>
  <si>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</si>
  <si>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</si>
  <si>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</si>
  <si>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</si>
  <si>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</si>
  <si>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</si>
  <si>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</si>
  <si>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</si>
  <si>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</si>
  <si>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</si>
  <si>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</si>
  <si>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</si>
  <si>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</si>
  <si>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</si>
  <si>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</si>
  <si>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</si>
  <si>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</si>
  <si>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</si>
  <si>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</si>
  <si>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</si>
  <si>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</si>
  <si>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</si>
  <si>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</si>
  <si>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</si>
  <si>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</si>
  <si>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</si>
  <si>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</si>
  <si>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</si>
  <si>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</si>
  <si>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</si>
  <si>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</si>
  <si>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</si>
  <si>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</si>
  <si>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</si>
  <si>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</si>
  <si>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</si>
  <si>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</si>
  <si>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</si>
  <si>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</si>
  <si>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</si>
  <si>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</si>
  <si>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</si>
  <si>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</si>
  <si>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</si>
  <si>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</si>
  <si>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</si>
  <si>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</si>
  <si>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</si>
  <si>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</si>
  <si>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</si>
  <si>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</si>
  <si>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</si>
  <si>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</si>
  <si>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</si>
  <si>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</si>
  <si>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</si>
  <si>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</si>
  <si>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</si>
  <si>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</si>
  <si>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</si>
  <si>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</si>
  <si>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</si>
  <si>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</si>
  <si>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</si>
  <si>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</si>
  <si>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</si>
  <si>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</si>
  <si>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</si>
  <si>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</si>
  <si>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</si>
  <si>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</si>
  <si>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</si>
  <si>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</si>
  <si>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</si>
  <si>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</si>
  <si>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</si>
  <si>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</si>
  <si>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</si>
  <si>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</si>
  <si>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</si>
  <si>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</si>
  <si>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</si>
  <si>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</si>
  <si>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</si>
  <si>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</si>
  <si>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</si>
  <si>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</si>
  <si>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</si>
  <si>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</si>
  <si>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</si>
  <si>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</si>
  <si>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</si>
  <si>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</si>
  <si>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</si>
  <si>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</si>
  <si>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</si>
  <si>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</si>
  <si>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</si>
  <si>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</si>
  <si>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</si>
  <si>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</si>
  <si>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</si>
  <si>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</si>
  <si>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</si>
  <si>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</si>
  <si>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</si>
  <si>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</si>
  <si>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</si>
  <si>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</si>
  <si>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</si>
  <si>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</si>
  <si>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</si>
  <si>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</si>
  <si>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</si>
  <si>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</si>
  <si>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</si>
  <si>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</si>
  <si>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</si>
  <si>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</si>
  <si>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</si>
  <si>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</si>
  <si>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</si>
  <si>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</si>
  <si>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</si>
  <si>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</si>
  <si>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</si>
  <si>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</si>
  <si>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</si>
  <si>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</si>
  <si>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</si>
  <si>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</si>
  <si>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</si>
  <si>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</si>
  <si>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</si>
  <si>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</si>
  <si>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</si>
  <si>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</si>
  <si>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</si>
  <si>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</si>
  <si>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</si>
  <si>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</si>
  <si>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</si>
  <si>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</si>
  <si>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</si>
  <si>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</si>
  <si>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</si>
  <si>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</si>
  <si>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</si>
  <si>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</si>
  <si>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</si>
  <si>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</si>
  <si>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</si>
  <si>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</si>
  <si>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</si>
  <si>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</si>
  <si>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</si>
  <si>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</si>
  <si>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</si>
  <si>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</si>
  <si>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</si>
  <si>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</si>
  <si>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</si>
  <si>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</si>
  <si>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</si>
  <si>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</si>
  <si>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</si>
  <si>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</si>
  <si>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</si>
  <si>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</si>
  <si>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</si>
  <si>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</si>
  <si>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</si>
  <si>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</si>
  <si>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</si>
  <si>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</si>
  <si>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</si>
  <si>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</si>
  <si>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</si>
  <si>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</si>
  <si>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</si>
  <si>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</si>
  <si>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</si>
  <si>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</si>
  <si>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</si>
  <si>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</si>
  <si>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</si>
  <si>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</si>
  <si>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</si>
  <si>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</si>
  <si>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</si>
  <si>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</si>
  <si>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</si>
  <si>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</si>
  <si>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</si>
  <si>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</si>
  <si>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</si>
  <si>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</si>
  <si>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</si>
  <si>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</si>
  <si>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</si>
  <si>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</si>
  <si>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</si>
  <si>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</si>
  <si>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</si>
  <si>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</si>
  <si>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</si>
  <si>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</si>
  <si>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</si>
  <si>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</si>
  <si>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</si>
  <si>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</si>
  <si>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</si>
  <si>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</si>
  <si>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</si>
  <si>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</si>
  <si>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</si>
  <si>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</si>
  <si>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</si>
  <si>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</si>
  <si>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</si>
  <si>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</si>
  <si>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</si>
  <si>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</si>
  <si>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</si>
  <si>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</si>
  <si>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</si>
  <si>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</si>
  <si>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</si>
  <si>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</si>
  <si>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</si>
  <si>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</si>
  <si>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</si>
  <si>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</si>
  <si>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</si>
  <si>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</si>
  <si>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</si>
  <si>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</si>
  <si>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</si>
  <si>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</si>
  <si>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</si>
  <si>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</si>
  <si>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</si>
  <si>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</si>
  <si>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</si>
  <si>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</si>
  <si>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</si>
  <si>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</si>
  <si>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</si>
  <si>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</si>
  <si>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</si>
  <si>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</si>
  <si>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</si>
  <si>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</si>
  <si>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</si>
  <si>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</si>
  <si>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</si>
  <si>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</si>
  <si>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</si>
  <si>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</si>
  <si>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</si>
  <si>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</si>
  <si>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</si>
  <si>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</si>
  <si>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</si>
  <si>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</si>
  <si>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</si>
  <si>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</si>
  <si>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</si>
  <si>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</si>
  <si>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</si>
  <si>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</si>
  <si>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</si>
  <si>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</si>
  <si>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</si>
  <si>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</si>
  <si>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</si>
  <si>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</si>
  <si>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</si>
  <si>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</si>
  <si>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</si>
  <si>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</si>
  <si>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</si>
  <si>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</si>
  <si>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</si>
  <si>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</si>
  <si>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</si>
  <si>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</si>
  <si>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</si>
  <si>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</si>
  <si>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</si>
  <si>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</si>
  <si>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</si>
  <si>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</si>
  <si>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</si>
  <si>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</si>
  <si>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</si>
  <si>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</si>
  <si>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</si>
  <si>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</si>
  <si>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</si>
  <si>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</si>
  <si>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</si>
  <si>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</si>
  <si>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</si>
  <si>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</si>
  <si>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</si>
  <si>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</si>
  <si>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</si>
  <si>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</si>
  <si>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</si>
  <si>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</si>
  <si>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</si>
  <si>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</si>
  <si>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</si>
  <si>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</si>
  <si>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</si>
  <si>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</si>
  <si>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</si>
  <si>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</si>
  <si>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</si>
  <si>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</si>
  <si>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</si>
  <si>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</si>
  <si>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</si>
  <si>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</si>
  <si>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</si>
  <si>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</si>
  <si>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</si>
  <si>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</si>
  <si>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</si>
  <si>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</si>
  <si>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</si>
  <si>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</si>
  <si>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</si>
  <si>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</si>
  <si>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</si>
  <si>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</si>
  <si>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</si>
  <si>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</si>
  <si>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</si>
  <si>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</si>
  <si>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</si>
  <si>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</si>
  <si>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</si>
  <si>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</si>
  <si>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</si>
  <si>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</si>
  <si>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</si>
  <si>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</si>
  <si>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</si>
  <si>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</si>
  <si>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</si>
  <si>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</si>
  <si>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</si>
  <si>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</si>
  <si>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</si>
  <si>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</si>
  <si>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</si>
  <si>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</si>
  <si>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</si>
  <si>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</si>
  <si>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</si>
  <si>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</si>
  <si>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</si>
  <si>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</si>
  <si>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</si>
  <si>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</si>
  <si>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</si>
  <si>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</si>
  <si>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</si>
  <si>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</si>
  <si>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</si>
  <si>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</si>
  <si>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</si>
  <si>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</si>
  <si>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</si>
  <si>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</si>
  <si>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</si>
  <si>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</si>
  <si>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</si>
  <si>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</si>
  <si>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</si>
  <si>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</si>
  <si>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</si>
  <si>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</si>
  <si>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</si>
  <si>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</si>
  <si>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</si>
  <si>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</si>
  <si>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</si>
  <si>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</si>
  <si>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</si>
  <si>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</si>
  <si>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</si>
  <si>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</si>
  <si>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</si>
  <si>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</si>
  <si>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</si>
  <si>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</si>
  <si>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</si>
  <si>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</si>
  <si>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</si>
  <si>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</si>
  <si>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</si>
  <si>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</si>
  <si>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</si>
  <si>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</si>
  <si>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</si>
  <si>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</si>
  <si>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</si>
  <si>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</si>
  <si>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</si>
  <si>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</si>
  <si>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</si>
  <si>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</si>
  <si>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</si>
  <si>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</si>
  <si>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</si>
  <si>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</si>
  <si>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</si>
  <si>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</si>
  <si>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</si>
  <si>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</si>
  <si>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</si>
  <si>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</si>
  <si>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</si>
  <si>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</si>
  <si>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</si>
  <si>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</si>
  <si>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</si>
  <si>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</si>
  <si>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</si>
  <si>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</si>
  <si>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</si>
  <si>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</si>
  <si>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</si>
  <si>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</si>
  <si>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</si>
  <si>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</si>
  <si>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</si>
  <si>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</si>
  <si>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</si>
  <si>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</si>
  <si>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</si>
  <si>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</si>
  <si>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</si>
  <si>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</si>
  <si>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</si>
  <si>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</si>
  <si>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</si>
  <si>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</si>
  <si>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</si>
  <si>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</si>
  <si>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</si>
  <si>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</si>
  <si>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</si>
  <si>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</si>
  <si>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</si>
  <si>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</si>
  <si>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</si>
  <si>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</si>
  <si>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</si>
  <si>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</si>
  <si>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</si>
  <si>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</si>
  <si>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</si>
  <si>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</si>
  <si>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</si>
  <si>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</si>
  <si>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</si>
  <si>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</si>
  <si>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</si>
  <si>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</si>
  <si>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</si>
  <si>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</si>
  <si>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</si>
  <si>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</si>
  <si>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</si>
  <si>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</si>
  <si>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</si>
  <si>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</si>
  <si>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</si>
  <si>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</si>
  <si>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</si>
  <si>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</si>
  <si>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</si>
  <si>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</si>
  <si>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</si>
  <si>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</si>
  <si>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</si>
  <si>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</si>
  <si>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</si>
  <si>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</si>
  <si>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</si>
  <si>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</si>
  <si>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</si>
  <si>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</si>
  <si>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</si>
  <si>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</si>
  <si>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</si>
  <si>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</si>
  <si>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</si>
  <si>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</si>
  <si>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</si>
  <si>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</si>
  <si>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</si>
  <si>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</si>
  <si>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</si>
  <si>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</si>
  <si>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</si>
  <si>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</si>
  <si>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</si>
  <si>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</si>
  <si>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</si>
  <si>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</si>
  <si>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</si>
  <si>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</si>
  <si>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</si>
  <si>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</si>
  <si>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</si>
  <si>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</si>
  <si>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</si>
  <si>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</si>
  <si>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</si>
  <si>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</si>
  <si>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</si>
  <si>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</si>
  <si>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</si>
  <si>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</si>
  <si>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</si>
  <si>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</si>
  <si>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</si>
  <si>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</si>
  <si>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</si>
  <si>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</si>
  <si>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</si>
  <si>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</si>
  <si>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</si>
  <si>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</si>
  <si>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</si>
  <si>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</si>
  <si>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</si>
  <si>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</si>
  <si>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</si>
  <si>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</si>
  <si>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</si>
  <si>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</si>
  <si>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</si>
  <si>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</si>
  <si>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</si>
  <si>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</si>
  <si>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</si>
  <si>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</si>
  <si>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</si>
  <si>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</si>
  <si>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</si>
  <si>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</si>
  <si>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</si>
  <si>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</si>
  <si>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</si>
  <si>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</si>
  <si>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</si>
  <si>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</si>
  <si>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</si>
  <si>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</si>
  <si>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</si>
  <si>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</si>
  <si>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</si>
  <si>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</si>
  <si>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</si>
  <si>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</si>
  <si>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</si>
  <si>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</si>
  <si>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</si>
  <si>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</si>
  <si>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</si>
  <si>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</si>
  <si>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</si>
  <si>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</si>
  <si>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</si>
  <si>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</si>
  <si>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</si>
  <si>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</si>
  <si>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</si>
  <si>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</si>
  <si>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</si>
  <si>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</si>
  <si>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</si>
  <si>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</si>
  <si>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</si>
  <si>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</si>
  <si>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</si>
  <si>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</si>
  <si>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</si>
  <si>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</si>
  <si>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</si>
  <si>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</si>
  <si>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</si>
  <si>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</si>
  <si>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</si>
  <si>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</si>
  <si>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</si>
  <si>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</si>
  <si>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</si>
  <si>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</si>
  <si>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</si>
  <si>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</si>
  <si>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</si>
  <si>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</si>
  <si>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</si>
  <si>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</si>
  <si>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</si>
  <si>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</si>
  <si>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</si>
  <si>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</si>
  <si>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</si>
  <si>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</si>
  <si>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</si>
  <si>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</si>
  <si>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</si>
  <si>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</si>
  <si>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</si>
  <si>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</si>
  <si>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</si>
  <si>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</si>
  <si>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</si>
  <si>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</si>
  <si>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</si>
  <si>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</si>
  <si>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</si>
  <si>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</si>
  <si>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</si>
  <si>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</si>
  <si>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</si>
  <si>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</si>
  <si>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</si>
  <si>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</si>
  <si>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</si>
  <si>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</si>
  <si>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</si>
  <si>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</si>
  <si>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</si>
  <si>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</si>
  <si>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</si>
  <si>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</si>
  <si>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</si>
  <si>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</si>
  <si>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</si>
  <si>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</si>
  <si>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</si>
  <si>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</si>
  <si>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</si>
  <si>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</si>
  <si>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</si>
  <si>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</si>
  <si>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</si>
  <si>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</si>
  <si>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</si>
  <si>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</si>
  <si>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</si>
  <si>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</si>
  <si>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</si>
  <si>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</si>
  <si>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</si>
  <si>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</si>
  <si>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</si>
  <si>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</si>
  <si>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</si>
  <si>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</si>
  <si>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</si>
  <si>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</si>
  <si>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</si>
  <si>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</si>
  <si>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</si>
  <si>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</si>
  <si>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</si>
  <si>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</si>
  <si>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</si>
  <si>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</si>
  <si>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</si>
  <si>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</si>
  <si>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</si>
  <si>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</si>
  <si>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</si>
  <si>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</si>
  <si>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</si>
  <si>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</si>
  <si>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</si>
  <si>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</si>
  <si>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</si>
  <si>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</si>
  <si>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</si>
  <si>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</si>
  <si>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</si>
  <si>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</si>
  <si>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</si>
  <si>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</si>
  <si>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</si>
  <si>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</si>
  <si>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</si>
  <si>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</si>
  <si>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</si>
  <si>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</si>
  <si>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</si>
  <si>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</si>
  <si>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</si>
  <si>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</si>
  <si>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</si>
  <si>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</si>
  <si>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</si>
  <si>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</si>
  <si>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</si>
  <si>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</si>
  <si>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</si>
  <si>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</si>
  <si>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</si>
  <si>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</si>
  <si>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</si>
  <si>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</si>
  <si>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</si>
  <si>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</si>
  <si>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</si>
  <si>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</si>
  <si>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</si>
  <si>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</si>
  <si>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</si>
  <si>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</si>
  <si>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</si>
  <si>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</si>
  <si>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</si>
  <si>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</si>
  <si>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</si>
  <si>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</si>
  <si>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</si>
  <si>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</si>
  <si>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</si>
  <si>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</si>
  <si>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</si>
  <si>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</si>
  <si>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</si>
  <si>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</si>
  <si>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</si>
  <si>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</si>
  <si>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</si>
  <si>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</si>
  <si>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</si>
  <si>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</si>
  <si>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</si>
  <si>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</si>
  <si>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</si>
  <si>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</si>
  <si>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</si>
  <si>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</si>
  <si>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</si>
  <si>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</si>
  <si>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</si>
  <si>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</si>
  <si>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</si>
  <si>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</si>
  <si>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</si>
  <si>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</si>
  <si>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</si>
  <si>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</si>
  <si>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</si>
  <si>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</si>
  <si>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</si>
  <si>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</si>
  <si>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</si>
  <si>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</si>
  <si>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</si>
  <si>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</si>
  <si>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</si>
  <si>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</si>
  <si>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</si>
  <si>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</si>
  <si>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</si>
  <si>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</si>
  <si>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</si>
  <si>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</si>
  <si>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</si>
  <si>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</si>
  <si>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</si>
  <si>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</si>
  <si>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</si>
  <si>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</si>
  <si>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</si>
  <si>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</si>
  <si>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</si>
  <si>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</si>
  <si>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</si>
  <si>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</si>
  <si>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</si>
  <si>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</si>
  <si>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</si>
  <si>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</si>
  <si>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</si>
  <si>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</si>
  <si>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</si>
  <si>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</si>
  <si>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</si>
  <si>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</si>
  <si>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</si>
  <si>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</si>
  <si>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</si>
  <si>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</si>
  <si>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</si>
  <si>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</si>
  <si>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</si>
  <si>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</si>
  <si>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</si>
  <si>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</si>
  <si>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</si>
  <si>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</si>
  <si>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</si>
  <si>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</si>
  <si>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</si>
  <si>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</si>
  <si>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</si>
  <si>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</si>
  <si>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</si>
  <si>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</si>
  <si>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</si>
  <si>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</si>
  <si>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</si>
  <si>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</si>
  <si>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</si>
  <si>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</si>
  <si>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</si>
  <si>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</si>
  <si>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</si>
  <si>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</si>
  <si>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</si>
  <si>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</si>
  <si>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</si>
  <si>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</si>
  <si>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</si>
  <si>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</si>
  <si>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</si>
  <si>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</si>
  <si>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</si>
  <si>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</si>
  <si>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</si>
  <si>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</si>
  <si>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</si>
  <si>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</si>
  <si>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</si>
  <si>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</si>
  <si>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</si>
  <si>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</si>
  <si>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</si>
  <si>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</si>
  <si>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</si>
  <si>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</si>
  <si>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</si>
  <si>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</si>
  <si>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</si>
  <si>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</si>
  <si>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</si>
  <si>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</si>
  <si>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</si>
  <si>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</si>
  <si>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</si>
  <si>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</si>
  <si>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</si>
  <si>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</si>
  <si>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</si>
  <si>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</si>
  <si>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</si>
  <si>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</si>
  <si>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</si>
  <si>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</si>
  <si>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</si>
  <si>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</si>
  <si>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</si>
  <si>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</si>
  <si>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</si>
  <si>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</si>
  <si>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</si>
  <si>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</si>
  <si>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</si>
  <si>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</si>
  <si>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</si>
  <si>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</si>
  <si>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</si>
  <si>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</si>
  <si>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</si>
  <si>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</si>
  <si>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</si>
  <si>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</si>
  <si>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</si>
  <si>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</si>
  <si>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</si>
  <si>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</si>
  <si>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</si>
  <si>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</si>
  <si>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</si>
  <si>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</si>
  <si>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</si>
  <si>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</si>
  <si>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</si>
  <si>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</si>
  <si>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</si>
  <si>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</si>
  <si>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</si>
  <si>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</si>
  <si>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</si>
  <si>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</si>
  <si>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</si>
  <si>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</si>
  <si>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</si>
  <si>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</si>
  <si>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</si>
  <si>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</si>
  <si>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</si>
  <si>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</si>
  <si>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</si>
  <si>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</si>
  <si>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</si>
  <si>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</si>
  <si>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</si>
  <si>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</si>
  <si>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</si>
  <si>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</si>
  <si>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</si>
  <si>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</si>
  <si>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</si>
  <si>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</si>
  <si>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</si>
  <si>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</si>
  <si>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</si>
  <si>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</si>
  <si>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</si>
  <si>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</si>
  <si>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</si>
  <si>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</si>
  <si>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</si>
  <si>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</si>
  <si>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</si>
  <si>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</si>
  <si>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</si>
  <si>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</si>
  <si>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</si>
  <si>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</si>
  <si>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</si>
  <si>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</si>
  <si>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</si>
  <si>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</si>
  <si>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</si>
  <si>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</si>
  <si>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</si>
  <si>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</si>
  <si>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</si>
  <si>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</si>
  <si>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</si>
  <si>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</si>
  <si>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</si>
  <si>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</si>
  <si>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</si>
  <si>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</si>
  <si>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</si>
  <si>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</si>
  <si>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</si>
  <si>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</si>
  <si>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</si>
  <si>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</si>
  <si>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</si>
  <si>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</si>
  <si>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</si>
  <si>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</si>
  <si>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</si>
  <si>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</si>
  <si>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</si>
  <si>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</si>
  <si>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</si>
  <si>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</si>
  <si>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</si>
  <si>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</si>
  <si>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</si>
  <si>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</si>
  <si>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</si>
  <si>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</si>
  <si>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</si>
  <si>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</si>
  <si>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</si>
  <si>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</si>
  <si>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</si>
  <si>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</si>
  <si>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</si>
  <si>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</si>
  <si>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</si>
  <si>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</si>
  <si>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</si>
  <si>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</si>
  <si>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</si>
  <si>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</si>
  <si>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</si>
  <si>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</si>
  <si>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</si>
  <si>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</si>
  <si>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</si>
  <si>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</si>
  <si>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</si>
  <si>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</si>
  <si>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</si>
  <si>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</si>
  <si>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</si>
  <si>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</si>
  <si>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</si>
  <si>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</si>
  <si>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</si>
  <si>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</si>
  <si>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</si>
  <si>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</si>
  <si>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</si>
  <si>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</si>
  <si>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</si>
  <si>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</si>
  <si>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</si>
  <si>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</si>
  <si>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</si>
  <si>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</si>
  <si>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</si>
  <si>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</si>
  <si>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</si>
  <si>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</si>
  <si>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</si>
  <si>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</si>
  <si>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</si>
  <si>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</si>
  <si>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</si>
  <si>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</si>
  <si>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</si>
  <si>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</si>
  <si>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</si>
  <si>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</si>
  <si>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</si>
  <si>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</si>
  <si>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</si>
  <si>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</si>
  <si>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</si>
  <si>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</si>
  <si>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</si>
  <si>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</si>
  <si>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</si>
  <si>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</si>
  <si>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</si>
  <si>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</si>
  <si>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</si>
  <si>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</si>
  <si>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</si>
  <si>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</si>
  <si>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</si>
  <si>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</si>
  <si>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</si>
  <si>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</si>
  <si>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</si>
  <si>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</si>
  <si>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</si>
  <si>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</si>
  <si>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</si>
  <si>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</si>
  <si>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</si>
  <si>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</si>
  <si>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</si>
  <si>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</si>
  <si>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</si>
  <si>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</si>
  <si>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</si>
  <si>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</si>
  <si>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</si>
  <si>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</si>
  <si>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</si>
  <si>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</si>
  <si>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</si>
  <si>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</si>
  <si>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</si>
  <si>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</si>
  <si>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</si>
  <si>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</si>
  <si>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</si>
  <si>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</si>
  <si>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</si>
  <si>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</si>
  <si>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</si>
  <si>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</si>
  <si>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</si>
  <si>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</si>
  <si>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</si>
  <si>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</si>
  <si>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</si>
  <si>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</si>
  <si>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</si>
  <si>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</si>
  <si>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</si>
  <si>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</si>
  <si>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</si>
  <si>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</si>
  <si>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</si>
  <si>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</si>
  <si>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</si>
  <si>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</si>
  <si>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</si>
  <si>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</si>
  <si>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</si>
  <si>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</si>
  <si>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</si>
  <si>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</si>
  <si>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</si>
  <si>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</si>
  <si>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</si>
  <si>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</si>
  <si>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</si>
  <si>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</si>
  <si>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</si>
  <si>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</si>
  <si>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</si>
  <si>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</si>
  <si>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</si>
  <si>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</si>
  <si>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</si>
  <si>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</si>
  <si>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</si>
  <si>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</si>
  <si>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</si>
  <si>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</si>
  <si>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</si>
  <si>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</si>
  <si>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</si>
  <si>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</si>
  <si>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</si>
  <si>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</si>
  <si>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</si>
  <si>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</si>
  <si>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</si>
  <si>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</si>
  <si>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</si>
  <si>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</si>
  <si>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</si>
  <si>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</si>
  <si>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</si>
  <si>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</si>
  <si>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</si>
  <si>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</si>
  <si>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</si>
  <si>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</si>
  <si>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</si>
  <si>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</si>
  <si>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</si>
  <si>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</si>
  <si>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</si>
  <si>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</si>
  <si>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</si>
  <si>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</si>
  <si>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</si>
  <si>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</si>
  <si>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</si>
  <si>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</si>
  <si>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</si>
  <si>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</si>
  <si>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</si>
  <si>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</si>
  <si>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</si>
  <si>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</si>
  <si>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</si>
  <si>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</si>
  <si>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</si>
  <si>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</si>
  <si>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</si>
  <si>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</si>
  <si>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</si>
  <si>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</si>
  <si>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</si>
  <si>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</si>
  <si>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</si>
  <si>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</si>
  <si>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</si>
  <si>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</si>
  <si>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</si>
  <si>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</si>
  <si>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</si>
  <si>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</si>
  <si>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</si>
  <si>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</si>
  <si>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</si>
  <si>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</si>
  <si>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</si>
  <si>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</si>
  <si>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</si>
  <si>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</si>
  <si>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</si>
  <si>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</si>
  <si>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</si>
  <si>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</si>
  <si>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</si>
  <si>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</si>
  <si>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</si>
  <si>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</si>
  <si>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</si>
  <si>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</si>
  <si>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</si>
  <si>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</si>
  <si>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</si>
  <si>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</si>
  <si>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</si>
  <si>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</si>
  <si>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</si>
  <si>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</si>
  <si>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</si>
  <si>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</si>
  <si>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</si>
  <si>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</si>
  <si>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</si>
  <si>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</si>
  <si>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</si>
  <si>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</si>
  <si>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</si>
  <si>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</si>
  <si>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</si>
  <si>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</si>
  <si>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</si>
  <si>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</si>
  <si>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</si>
  <si>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</si>
  <si>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</si>
  <si>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</si>
  <si>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</si>
  <si>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</si>
  <si>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</si>
  <si>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</si>
  <si>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</si>
  <si>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</si>
  <si>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</si>
  <si>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</si>
  <si>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</si>
  <si>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</si>
  <si>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</si>
  <si>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</si>
  <si>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</si>
  <si>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</si>
  <si>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</si>
  <si>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</si>
  <si>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</si>
  <si>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</si>
  <si>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</si>
  <si>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</si>
  <si>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</si>
  <si>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</si>
  <si>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</si>
  <si>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</si>
  <si>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</si>
  <si>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</si>
  <si>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</si>
  <si>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</si>
  <si>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</si>
  <si>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</si>
  <si>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</si>
  <si>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</si>
  <si>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</si>
  <si>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</si>
  <si>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</si>
  <si>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</si>
  <si>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</si>
  <si>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</si>
  <si>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</si>
  <si>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</si>
  <si>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</si>
  <si>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</si>
  <si>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</si>
  <si>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</si>
  <si>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</si>
  <si>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</si>
  <si>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</si>
  <si>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</si>
  <si>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</si>
  <si>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</si>
  <si>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</si>
  <si>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</si>
  <si>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</si>
  <si>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</si>
  <si>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</si>
  <si>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</si>
  <si>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</si>
  <si>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</si>
  <si>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</si>
  <si>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</si>
  <si>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</si>
  <si>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</si>
  <si>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</si>
  <si>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</si>
  <si>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</si>
  <si>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</si>
  <si>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</si>
  <si>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</si>
  <si>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</si>
  <si>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</si>
  <si>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</si>
  <si>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</si>
  <si>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</si>
  <si>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</si>
  <si>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</si>
  <si>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</si>
  <si>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</si>
  <si>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</si>
  <si>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</si>
  <si>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</si>
  <si>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</si>
  <si>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</si>
  <si>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</si>
  <si>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</si>
  <si>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</si>
  <si>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</si>
  <si>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</si>
  <si>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</si>
  <si>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</si>
  <si>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</si>
  <si>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</si>
  <si>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</si>
  <si>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</si>
  <si>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</si>
  <si>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</si>
  <si>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</si>
  <si>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</si>
  <si>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</si>
  <si>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</si>
  <si>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</si>
  <si>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</si>
  <si>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</si>
  <si>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</si>
  <si>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</si>
  <si>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</si>
  <si>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</si>
  <si>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</si>
  <si>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</si>
  <si>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</si>
  <si>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</si>
  <si>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</si>
  <si>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</si>
  <si>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</si>
  <si>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</si>
  <si>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</si>
  <si>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</si>
  <si>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</si>
  <si>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</si>
  <si>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</si>
  <si>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</si>
  <si>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</si>
  <si>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</si>
  <si>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</si>
  <si>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</si>
  <si>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</si>
  <si>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</si>
  <si>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</si>
  <si>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</si>
  <si>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</si>
  <si>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</si>
  <si>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</si>
  <si>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</si>
  <si>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</si>
  <si>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</si>
  <si>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</si>
  <si>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</si>
  <si>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</si>
  <si>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</si>
  <si>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</si>
  <si>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</si>
  <si>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</si>
  <si>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</si>
  <si>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</si>
  <si>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</si>
  <si>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</si>
  <si>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</si>
  <si>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</si>
  <si>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</si>
  <si>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</si>
  <si>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</si>
  <si>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</si>
  <si>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</si>
  <si>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</si>
  <si>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</si>
  <si>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</si>
  <si>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</si>
  <si>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</si>
  <si>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</si>
  <si>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</si>
  <si>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</si>
  <si>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</si>
  <si>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</si>
  <si>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</si>
  <si>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</si>
  <si>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</si>
  <si>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</si>
  <si>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</si>
  <si>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</si>
  <si>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</si>
  <si>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</si>
  <si>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</si>
  <si>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</si>
  <si>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</si>
  <si>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</si>
  <si>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</si>
  <si>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</si>
  <si>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</si>
  <si>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</si>
  <si>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</si>
  <si>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</si>
  <si>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</si>
  <si>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</si>
  <si>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</si>
  <si>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</si>
  <si>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</si>
  <si>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</si>
  <si>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</si>
  <si>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</si>
  <si>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</si>
  <si>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</si>
  <si>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</si>
  <si>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</si>
  <si>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</si>
  <si>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</si>
  <si>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</si>
  <si>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</si>
  <si>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</si>
  <si>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</si>
  <si>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</si>
  <si>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</si>
  <si>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</si>
  <si>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</si>
  <si>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</si>
  <si>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</si>
  <si>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</si>
  <si>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</si>
  <si>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</si>
  <si>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</si>
  <si>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</si>
  <si>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</si>
  <si>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</si>
  <si>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</si>
  <si>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</si>
  <si>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</si>
  <si>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</si>
  <si>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</si>
  <si>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</si>
  <si>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</si>
  <si>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</si>
  <si>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</si>
  <si>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</si>
  <si>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</si>
  <si>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</si>
  <si>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</si>
  <si>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</si>
  <si>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</si>
  <si>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</si>
  <si>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</si>
  <si>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</si>
  <si>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</si>
  <si>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</si>
  <si>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</si>
  <si>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</si>
  <si>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</si>
  <si>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</si>
  <si>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</si>
  <si>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</si>
  <si>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</si>
  <si>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</si>
  <si>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</si>
  <si>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</si>
  <si>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</si>
  <si>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</si>
  <si>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</si>
  <si>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</si>
  <si>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</si>
  <si>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</si>
  <si>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</si>
  <si>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</si>
  <si>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</si>
  <si>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</si>
  <si>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</si>
  <si>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</si>
  <si>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</si>
  <si>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</si>
  <si>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</si>
  <si>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</si>
  <si>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</si>
  <si>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</si>
  <si>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</si>
  <si>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</si>
  <si>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</si>
  <si>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</si>
  <si>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</si>
  <si>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</si>
  <si>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</si>
  <si>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</si>
  <si>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</si>
  <si>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</si>
  <si>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</si>
  <si>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</si>
  <si>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</si>
  <si>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</si>
  <si>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</si>
  <si>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</si>
  <si>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</si>
  <si>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</si>
  <si>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</si>
  <si>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</si>
  <si>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</si>
  <si>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</si>
  <si>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</si>
  <si>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</si>
  <si>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</si>
  <si>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</si>
  <si>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</si>
  <si>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</si>
  <si>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</si>
  <si>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</si>
  <si>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</si>
  <si>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</si>
  <si>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</si>
  <si>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</si>
  <si>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</si>
  <si>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</si>
  <si>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</si>
  <si>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</si>
  <si>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</si>
  <si>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</si>
  <si>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</si>
  <si>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</si>
  <si>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</si>
  <si>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</si>
  <si>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</si>
  <si>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</si>
  <si>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</si>
  <si>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</si>
  <si>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</si>
  <si>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</si>
  <si>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</si>
  <si>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</si>
  <si>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</si>
  <si>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</si>
  <si>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</si>
  <si>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</si>
  <si>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</si>
  <si>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</si>
  <si>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</si>
  <si>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</si>
  <si>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</si>
  <si>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</si>
  <si>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</si>
  <si>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</si>
  <si>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</si>
  <si>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</si>
  <si>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</si>
  <si>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</si>
  <si>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</si>
  <si>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</si>
  <si>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</si>
  <si>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</si>
  <si>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</si>
  <si>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</si>
  <si>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</si>
  <si>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</si>
  <si>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</si>
  <si>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</si>
  <si>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</si>
  <si>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</si>
  <si>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</si>
  <si>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</si>
  <si>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</si>
  <si>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</si>
  <si>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</si>
  <si>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</si>
  <si>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</si>
  <si>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</si>
  <si>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</si>
  <si>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</si>
  <si>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</si>
  <si>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</si>
  <si>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</si>
  <si>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</si>
  <si>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</si>
  <si>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</si>
  <si>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</si>
  <si>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</si>
  <si>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</si>
  <si>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</si>
  <si>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</si>
  <si>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</si>
  <si>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</si>
  <si>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</si>
  <si>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</si>
  <si>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</si>
  <si>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</si>
  <si>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</si>
  <si>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</si>
  <si>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</si>
  <si>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</si>
  <si>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</si>
  <si>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</si>
  <si>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</si>
  <si>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</si>
  <si>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</si>
  <si>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</si>
  <si>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</si>
  <si>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</si>
  <si>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</si>
  <si>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</si>
  <si>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</si>
  <si>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</si>
  <si>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</si>
  <si>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</si>
  <si>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</si>
  <si>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</si>
  <si>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</si>
  <si>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</si>
  <si>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</si>
  <si>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</si>
  <si>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</si>
  <si>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</si>
  <si>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</si>
  <si>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</si>
  <si>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</si>
  <si>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</si>
  <si>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</si>
  <si>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</si>
  <si>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</si>
  <si>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</si>
  <si>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</si>
  <si>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</si>
  <si>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</si>
  <si>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</si>
  <si>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</si>
  <si>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</si>
  <si>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</si>
  <si>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</si>
  <si>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</si>
  <si>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</si>
  <si>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</si>
  <si>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</si>
  <si>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</si>
  <si>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</si>
  <si>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</si>
  <si>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</si>
  <si>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</si>
  <si>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</si>
  <si>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</si>
  <si>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</si>
  <si>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</si>
  <si>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</si>
  <si>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</si>
  <si>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</si>
  <si>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</si>
  <si>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</si>
  <si>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</si>
  <si>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</si>
  <si>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</si>
  <si>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</si>
  <si>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</si>
  <si>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</si>
  <si>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</si>
  <si>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</si>
  <si>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</si>
  <si>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</si>
  <si>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</si>
  <si>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</si>
  <si>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</si>
  <si>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</si>
  <si>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</si>
  <si>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</si>
  <si>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</si>
  <si>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</si>
  <si>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</si>
  <si>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</si>
  <si>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</si>
  <si>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</si>
  <si>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</si>
  <si>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</si>
  <si>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</si>
  <si>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</si>
  <si>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</si>
  <si>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</si>
  <si>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</si>
  <si>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</si>
  <si>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</si>
  <si>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</si>
  <si>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</si>
  <si>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</si>
  <si>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</si>
  <si>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</si>
  <si>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</si>
  <si>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</si>
  <si>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</si>
  <si>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</si>
  <si>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</si>
  <si>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</si>
  <si>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</si>
  <si>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</si>
  <si>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</si>
  <si>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</si>
  <si>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</si>
  <si>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</si>
  <si>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</si>
  <si>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</si>
  <si>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</si>
  <si>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</si>
  <si>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</si>
  <si>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</si>
  <si>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</si>
  <si>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</si>
  <si>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</si>
  <si>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</si>
  <si>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</si>
  <si>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</si>
  <si>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</si>
  <si>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</si>
  <si>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</si>
  <si>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</si>
  <si>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</si>
  <si>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</si>
  <si>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</si>
  <si>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</si>
  <si>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</si>
  <si>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</si>
  <si>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</si>
  <si>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</si>
  <si>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</si>
  <si>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</si>
  <si>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</si>
  <si>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</si>
  <si>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</si>
  <si>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</si>
  <si>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</si>
  <si>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</si>
  <si>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</si>
  <si>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</si>
  <si>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</si>
  <si>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</si>
  <si>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</si>
  <si>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</si>
  <si>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</si>
  <si>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</si>
  <si>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</si>
  <si>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</si>
  <si>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</si>
  <si>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</si>
  <si>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</si>
  <si>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</si>
  <si>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</si>
  <si>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</si>
  <si>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</si>
  <si>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</si>
  <si>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</si>
  <si>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</si>
  <si>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</si>
  <si>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</si>
  <si>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</si>
  <si>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</si>
  <si>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</si>
  <si>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</si>
  <si>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</si>
  <si>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</si>
  <si>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</si>
  <si>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</si>
  <si>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</si>
  <si>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</si>
  <si>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</si>
  <si>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</si>
  <si>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</si>
  <si>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</si>
  <si>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</si>
  <si>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</si>
  <si>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</si>
  <si>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</si>
  <si>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</si>
  <si>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</si>
  <si>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</si>
  <si>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</si>
  <si>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</si>
  <si>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</si>
  <si>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</si>
  <si>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</si>
  <si>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</si>
  <si>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</si>
  <si>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</si>
  <si>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</si>
  <si>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</si>
  <si>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</si>
  <si>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</si>
  <si>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</si>
  <si>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</si>
  <si>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</si>
  <si>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</si>
  <si>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</si>
  <si>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</si>
  <si>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</si>
  <si>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</si>
  <si>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</si>
  <si>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</si>
  <si>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</si>
  <si>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</si>
  <si>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</si>
  <si>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</si>
  <si>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</si>
  <si>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</si>
  <si>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</si>
  <si>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</si>
  <si>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</si>
  <si>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</si>
  <si>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</si>
  <si>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</si>
  <si>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</si>
  <si>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</si>
  <si>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</si>
  <si>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</si>
  <si>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</si>
  <si>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</si>
  <si>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</si>
  <si>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</si>
  <si>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</si>
  <si>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</si>
  <si>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</si>
  <si>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</si>
  <si>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</si>
  <si>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</si>
  <si>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</si>
  <si>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</si>
  <si>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</si>
  <si>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</si>
  <si>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</si>
  <si>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</si>
  <si>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</si>
  <si>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</si>
  <si>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</si>
  <si>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</si>
  <si>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</si>
  <si>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</si>
  <si>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</si>
  <si>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</si>
  <si>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</si>
  <si>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</si>
  <si>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</si>
  <si>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</si>
  <si>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</si>
  <si>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</si>
  <si>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</si>
  <si>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</si>
  <si>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</si>
  <si>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</si>
  <si>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</si>
  <si>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</si>
  <si>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</si>
  <si>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</si>
  <si>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</si>
  <si>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</si>
  <si>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</si>
  <si>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</si>
  <si>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</si>
  <si>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</si>
  <si>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</si>
  <si>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</si>
  <si>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</si>
  <si>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</si>
  <si>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</si>
  <si>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</si>
  <si>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</si>
  <si>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</si>
  <si>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</si>
  <si>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</si>
  <si>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</si>
  <si>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</si>
  <si>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</si>
  <si>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</si>
  <si>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</si>
  <si>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</si>
  <si>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</si>
  <si>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</si>
  <si>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</si>
  <si>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</si>
  <si>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</si>
  <si>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</si>
  <si>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</si>
  <si>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</si>
  <si>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</si>
  <si>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</si>
  <si>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</si>
  <si>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</si>
  <si>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</si>
  <si>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</si>
  <si>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</si>
  <si>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</si>
  <si>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</si>
  <si>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</si>
  <si>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</si>
  <si>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</si>
  <si>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</si>
  <si>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</si>
  <si>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</si>
  <si>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</si>
  <si>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</si>
  <si>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</si>
  <si>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</si>
  <si>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</si>
  <si>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</si>
  <si>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</si>
  <si>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</si>
  <si>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</si>
  <si>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</si>
  <si>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</si>
  <si>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</si>
  <si>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</si>
  <si>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</si>
  <si>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</si>
  <si>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</si>
  <si>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</si>
  <si>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</si>
  <si>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</si>
  <si>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</si>
  <si>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</si>
  <si>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</si>
  <si>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</si>
  <si>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</si>
  <si>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</si>
  <si>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</si>
  <si>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</si>
  <si>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</si>
  <si>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</si>
  <si>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</si>
  <si>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</si>
  <si>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</si>
  <si>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</si>
  <si>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</si>
  <si>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</si>
  <si>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</si>
  <si>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</si>
  <si>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</si>
  <si>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</si>
  <si>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</si>
  <si>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</si>
  <si>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</si>
  <si>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</si>
  <si>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</si>
  <si>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</si>
  <si>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</si>
  <si>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</si>
  <si>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</si>
  <si>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</si>
  <si>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</si>
  <si>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</si>
  <si>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</si>
  <si>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</si>
  <si>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</si>
  <si>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</si>
  <si>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</si>
  <si>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</si>
  <si>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</si>
  <si>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</si>
  <si>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</si>
  <si>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</si>
  <si>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</si>
  <si>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</si>
  <si>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</si>
  <si>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</si>
  <si>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</si>
  <si>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</si>
  <si>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</si>
  <si>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</si>
  <si>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</si>
  <si>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</si>
  <si>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</si>
  <si>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</si>
  <si>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</si>
  <si>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</si>
  <si>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</si>
  <si>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</si>
  <si>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</si>
  <si>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</si>
  <si>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</si>
  <si>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</si>
  <si>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</si>
  <si>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</si>
  <si>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</si>
  <si>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</si>
  <si>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</si>
  <si>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</si>
  <si>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</si>
  <si>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</si>
  <si>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</si>
  <si>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</si>
  <si>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</si>
  <si>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</si>
  <si>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</si>
  <si>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</si>
  <si>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</si>
  <si>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</si>
  <si>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</si>
  <si>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</si>
  <si>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</si>
  <si>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</si>
  <si>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</si>
  <si>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</si>
  <si>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</si>
  <si>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</si>
  <si>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</si>
  <si>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</si>
  <si>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</si>
  <si>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</si>
  <si>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</si>
  <si>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</si>
  <si>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</si>
  <si>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</si>
  <si>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</si>
  <si>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</si>
  <si>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</si>
  <si>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</si>
  <si>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</si>
  <si>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</si>
  <si>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</si>
  <si>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</si>
  <si>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</si>
  <si>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</si>
  <si>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</si>
  <si>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</si>
  <si>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</si>
  <si>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</si>
  <si>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</si>
  <si>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</si>
  <si>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</si>
  <si>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</si>
  <si>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</si>
  <si>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</si>
  <si>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</si>
  <si>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</si>
  <si>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</si>
  <si>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</si>
  <si>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</si>
  <si>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</si>
  <si>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</si>
  <si>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</si>
  <si>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</si>
  <si>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</si>
  <si>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</si>
  <si>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</si>
  <si>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</si>
  <si>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</si>
  <si>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</si>
  <si>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</si>
  <si>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</si>
  <si>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</si>
  <si>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</si>
  <si>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</si>
  <si>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</si>
  <si>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</si>
  <si>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</si>
  <si>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</si>
  <si>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</si>
  <si>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</si>
  <si>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</si>
  <si>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</si>
  <si>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</si>
  <si>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</si>
  <si>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</si>
  <si>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</si>
  <si>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</si>
  <si>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</si>
  <si>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</si>
  <si>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</si>
  <si>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</si>
  <si>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</si>
  <si>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</si>
  <si>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</si>
  <si>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</si>
  <si>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</si>
  <si>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</si>
  <si>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</si>
  <si>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</si>
  <si>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</si>
  <si>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</si>
  <si>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</si>
  <si>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</si>
  <si>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</si>
  <si>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</si>
  <si>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</si>
  <si>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</si>
  <si>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</si>
  <si>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</si>
  <si>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</si>
  <si>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</si>
  <si>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</si>
  <si>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</si>
  <si>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</si>
  <si>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</si>
  <si>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</si>
  <si>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</si>
  <si>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</si>
  <si>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</si>
  <si>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</si>
  <si>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</si>
  <si>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</si>
  <si>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</si>
  <si>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</si>
  <si>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</si>
  <si>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</si>
  <si>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</si>
  <si>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</si>
  <si>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</si>
  <si>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</si>
  <si>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</si>
  <si>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</si>
  <si>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</si>
  <si>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</si>
  <si>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</si>
  <si>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</si>
  <si>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</si>
  <si>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</si>
  <si>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</si>
  <si>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</si>
  <si>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</si>
  <si>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</si>
  <si>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</si>
  <si>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</si>
  <si>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</si>
  <si>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</si>
  <si>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</si>
  <si>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</si>
  <si>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</si>
  <si>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</si>
  <si>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</si>
  <si>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</si>
  <si>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</si>
  <si>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</si>
  <si>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</si>
  <si>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</si>
  <si>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</si>
  <si>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</si>
  <si>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</si>
  <si>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</si>
  <si>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</si>
  <si>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</si>
  <si>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</si>
  <si>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</si>
  <si>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</si>
  <si>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</si>
  <si>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</si>
  <si>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</si>
  <si>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</si>
  <si>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</si>
  <si>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</si>
  <si>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</si>
  <si>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</si>
  <si>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</si>
  <si>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</si>
  <si>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</si>
  <si>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</si>
  <si>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</si>
  <si>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</si>
  <si>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</si>
  <si>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</si>
  <si>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</si>
  <si>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</si>
  <si>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</si>
  <si>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</si>
  <si>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</si>
  <si>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</si>
  <si>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</si>
  <si>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</si>
  <si>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</si>
  <si>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</si>
  <si>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</si>
  <si>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</si>
  <si>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</si>
  <si>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</si>
  <si>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</si>
  <si>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</si>
  <si>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</si>
  <si>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</si>
  <si>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</si>
  <si>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</si>
  <si>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</si>
  <si>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</si>
  <si>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</si>
  <si>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</si>
  <si>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</si>
  <si>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</si>
  <si>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</si>
  <si>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</si>
  <si>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</si>
  <si>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</si>
  <si>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</si>
  <si>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</si>
  <si>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</si>
  <si>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</si>
  <si>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</si>
  <si>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</si>
  <si>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</si>
  <si>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</si>
  <si>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</si>
  <si>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</si>
  <si>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</si>
  <si>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</si>
  <si>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</si>
  <si>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</si>
  <si>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</si>
  <si>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</si>
  <si>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</si>
  <si>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</si>
  <si>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</si>
  <si>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</si>
  <si>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</si>
  <si>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</si>
  <si>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</si>
  <si>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</si>
  <si>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</si>
  <si>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</si>
  <si>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</si>
  <si>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</si>
  <si>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</si>
  <si>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</si>
  <si>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</si>
  <si>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</si>
  <si>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</si>
  <si>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</si>
  <si>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</si>
  <si>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</si>
  <si>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</si>
  <si>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</si>
  <si>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</si>
  <si>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</si>
  <si>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</si>
  <si>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</si>
  <si>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</si>
  <si>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</si>
  <si>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</si>
  <si>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</si>
  <si>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</si>
  <si>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</si>
  <si>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</si>
  <si>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</si>
  <si>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</si>
  <si>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</si>
  <si>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</si>
  <si>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</si>
  <si>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</si>
  <si>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</si>
  <si>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</si>
  <si>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</si>
  <si>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</si>
  <si>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</si>
  <si>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</si>
  <si>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</si>
  <si>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</si>
  <si>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</si>
  <si>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</si>
  <si>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</si>
  <si>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</si>
  <si>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</si>
  <si>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</si>
  <si>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</si>
  <si>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</si>
  <si>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</si>
  <si>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</si>
  <si>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</si>
  <si>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</si>
  <si>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</si>
  <si>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</si>
  <si>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</si>
  <si>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</si>
  <si>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</si>
  <si>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</si>
  <si>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</si>
  <si>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</si>
  <si>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</si>
  <si>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</si>
  <si>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</si>
  <si>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</si>
  <si>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</si>
  <si>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</si>
  <si>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</si>
  <si>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</si>
  <si>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</si>
  <si>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</si>
  <si>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</si>
  <si>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</si>
  <si>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</si>
  <si>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</si>
  <si>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</si>
  <si>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</si>
  <si>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</si>
  <si>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</si>
  <si>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</si>
  <si>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</si>
  <si>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</si>
  <si>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</si>
  <si>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</si>
  <si>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</si>
  <si>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</si>
  <si>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</si>
  <si>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</si>
  <si>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</si>
  <si>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</si>
  <si>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</si>
  <si>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</si>
  <si>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</si>
  <si>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</si>
  <si>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</si>
  <si>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</si>
  <si>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</si>
  <si>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</si>
  <si>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</si>
  <si>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</si>
  <si>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</si>
  <si>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</si>
  <si>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</si>
  <si>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</si>
  <si>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</si>
  <si>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</si>
  <si>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</si>
  <si>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</si>
  <si>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</si>
  <si>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</si>
  <si>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</si>
  <si>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</si>
  <si>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</si>
  <si>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</si>
  <si>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</si>
  <si>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</si>
  <si>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</si>
  <si>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</si>
  <si>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</si>
  <si>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</si>
  <si>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</si>
  <si>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</si>
  <si>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</si>
  <si>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</si>
  <si>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</si>
  <si>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</si>
  <si>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</si>
  <si>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</si>
  <si>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</si>
  <si>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</si>
  <si>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</si>
  <si>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</si>
  <si>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</si>
  <si>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</si>
  <si>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</si>
  <si>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</si>
  <si>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</si>
  <si>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</si>
  <si>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</si>
  <si>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</si>
  <si>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</si>
  <si>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</si>
  <si>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</si>
  <si>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</si>
  <si>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</si>
  <si>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</si>
  <si>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</si>
  <si>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</si>
  <si>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</si>
  <si>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</si>
  <si>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</si>
  <si>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</si>
  <si>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</si>
  <si>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</si>
  <si>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</si>
  <si>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</si>
  <si>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</si>
  <si>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</si>
  <si>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</si>
  <si>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</si>
  <si>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</si>
  <si>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</si>
  <si>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</si>
  <si>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</si>
  <si>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</si>
  <si>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</si>
  <si>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</si>
  <si>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</si>
  <si>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</si>
  <si>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</si>
  <si>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</si>
  <si>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</si>
  <si>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</si>
  <si>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</si>
  <si>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</si>
  <si>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</si>
  <si>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</si>
  <si>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</si>
  <si>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</si>
  <si>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</si>
  <si>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</si>
  <si>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</si>
  <si>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</si>
  <si>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</si>
  <si>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</si>
  <si>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</si>
  <si>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</si>
  <si>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</si>
  <si>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</si>
  <si>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</si>
  <si>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</si>
  <si>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</si>
  <si>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</si>
  <si>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</si>
  <si>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</si>
  <si>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</si>
  <si>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</si>
  <si>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</si>
  <si>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</si>
  <si>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</si>
  <si>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</si>
  <si>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</si>
  <si>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</si>
  <si>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</si>
  <si>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</si>
  <si>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</si>
  <si>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</si>
  <si>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</si>
  <si>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</si>
  <si>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</si>
  <si>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</si>
  <si>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</si>
  <si>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</si>
  <si>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</si>
  <si>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</si>
  <si>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</si>
  <si>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</si>
  <si>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</si>
  <si>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</si>
  <si>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</si>
  <si>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</si>
  <si>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</si>
  <si>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</si>
  <si>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</si>
  <si>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</si>
  <si>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</si>
  <si>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</si>
  <si>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</si>
  <si>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</si>
  <si>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</si>
  <si>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</si>
  <si>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</si>
  <si>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</si>
  <si>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</si>
  <si>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</si>
  <si>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</si>
  <si>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</si>
  <si>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</si>
  <si>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</si>
  <si>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</si>
  <si>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</si>
  <si>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</si>
  <si>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</si>
  <si>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</si>
  <si>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</si>
  <si>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</si>
  <si>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</si>
  <si>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</si>
  <si>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</si>
  <si>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</si>
  <si>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</si>
  <si>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</si>
  <si>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</si>
  <si>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</si>
  <si>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</si>
  <si>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</si>
  <si>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</si>
  <si>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</si>
  <si>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</si>
  <si>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</si>
  <si>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</si>
  <si>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</si>
  <si>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</si>
  <si>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</si>
  <si>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</si>
  <si>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</si>
  <si>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</si>
  <si>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</si>
  <si>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</si>
  <si>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</si>
  <si>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</si>
  <si>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</si>
  <si>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</si>
  <si>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</si>
  <si>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</si>
  <si>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</si>
  <si>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</si>
  <si>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</si>
  <si>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</si>
  <si>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</si>
  <si>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</si>
  <si>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</si>
  <si>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</si>
  <si>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</si>
  <si>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</si>
  <si>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</si>
  <si>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</si>
  <si>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</si>
  <si>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</si>
  <si>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</si>
  <si>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</si>
  <si>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</si>
  <si>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</si>
  <si>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</si>
  <si>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</si>
  <si>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</si>
  <si>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</si>
  <si>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</si>
  <si>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</si>
  <si>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</si>
  <si>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</si>
  <si>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</si>
  <si>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</si>
  <si>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</si>
  <si>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</si>
  <si>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</si>
  <si>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</si>
  <si>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</si>
  <si>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</si>
  <si>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</si>
  <si>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</si>
  <si>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</si>
  <si>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</si>
  <si>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</si>
  <si>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</si>
  <si>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</si>
  <si>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</si>
  <si>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</si>
  <si>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</si>
  <si>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</si>
  <si>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</si>
  <si>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</si>
  <si>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</si>
  <si>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</si>
  <si>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</si>
  <si>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</si>
  <si>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</si>
  <si>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</si>
  <si>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</si>
  <si>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</si>
  <si>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</si>
  <si>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</si>
  <si>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</si>
  <si>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</si>
  <si>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</si>
  <si>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</si>
  <si>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</si>
  <si>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</si>
  <si>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</si>
  <si>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</si>
  <si>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</si>
  <si>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</si>
  <si>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</si>
  <si>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</si>
  <si>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</si>
  <si>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</si>
  <si>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</si>
  <si>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</si>
  <si>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</si>
  <si>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</si>
  <si>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</si>
  <si>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</si>
  <si>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</si>
  <si>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</si>
  <si>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</si>
  <si>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</si>
  <si>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</si>
  <si>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</si>
  <si>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</si>
  <si>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</si>
  <si>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</si>
  <si>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</si>
  <si>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</si>
  <si>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</si>
  <si>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</si>
  <si>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</si>
  <si>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</si>
  <si>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</si>
  <si>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</si>
  <si>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</si>
  <si>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</si>
  <si>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</si>
  <si>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</si>
  <si>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</si>
  <si>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</si>
  <si>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</si>
  <si>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</si>
  <si>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</si>
  <si>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</si>
  <si>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</si>
  <si>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</si>
  <si>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</si>
  <si>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</si>
  <si>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</si>
  <si>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</si>
  <si>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</si>
  <si>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</si>
  <si>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</si>
  <si>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</si>
  <si>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</si>
  <si>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</si>
  <si>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</si>
  <si>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</si>
  <si>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</si>
  <si>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</si>
  <si>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</si>
  <si>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</si>
  <si>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</si>
  <si>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</si>
  <si>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</si>
  <si>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</si>
  <si>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</si>
  <si>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</si>
  <si>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</si>
  <si>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</si>
  <si>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</si>
  <si>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</si>
  <si>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</si>
  <si>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</si>
  <si>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</si>
  <si>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</si>
  <si>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</si>
  <si>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</si>
  <si>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</si>
  <si>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</si>
  <si>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</si>
  <si>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</si>
  <si>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</si>
  <si>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</si>
  <si>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</si>
  <si>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</si>
  <si>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</si>
  <si>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</si>
  <si>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</si>
  <si>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</si>
  <si>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</si>
  <si>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</si>
  <si>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</si>
  <si>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</si>
  <si>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</si>
  <si>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</si>
  <si>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</si>
  <si>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</si>
  <si>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</si>
  <si>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</si>
  <si>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</si>
  <si>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</si>
  <si>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</si>
  <si>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</si>
  <si>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</si>
  <si>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</si>
  <si>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</si>
  <si>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</si>
  <si>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</si>
  <si>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</si>
  <si>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</si>
  <si>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</si>
  <si>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</si>
  <si>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</si>
  <si>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</si>
  <si>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</si>
  <si>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</si>
  <si>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</si>
  <si>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</si>
  <si>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</si>
  <si>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</si>
  <si>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</si>
  <si>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</si>
  <si>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</si>
  <si>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</si>
  <si>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</si>
  <si>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</si>
  <si>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</si>
  <si>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</si>
  <si>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</si>
  <si>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</si>
  <si>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</si>
  <si>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</si>
  <si>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</si>
  <si>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</si>
  <si>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</si>
  <si>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</si>
  <si>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</si>
  <si>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</si>
  <si>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</si>
  <si>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</si>
  <si>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</si>
  <si>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</si>
  <si>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</si>
  <si>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</si>
  <si>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</si>
  <si>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</si>
  <si>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</si>
  <si>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</si>
  <si>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</si>
  <si>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</si>
  <si>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</si>
  <si>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</si>
  <si>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</si>
  <si>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</si>
  <si>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</si>
  <si>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</si>
  <si>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</si>
  <si>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</si>
  <si>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</si>
  <si>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</si>
  <si>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</si>
  <si>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</si>
  <si>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</si>
  <si>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</si>
  <si>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</si>
  <si>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</si>
  <si>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</si>
  <si>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</si>
  <si>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</si>
  <si>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</si>
  <si>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</si>
  <si>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</si>
  <si>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</si>
  <si>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</si>
  <si>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</si>
  <si>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</si>
  <si>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</si>
  <si>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</si>
  <si>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</si>
  <si>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</si>
  <si>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</si>
  <si>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</si>
  <si>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</si>
  <si>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</si>
  <si>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</si>
  <si>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</si>
  <si>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</si>
  <si>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</si>
  <si>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</si>
  <si>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</si>
  <si>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</si>
  <si>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</si>
  <si>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</si>
  <si>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</si>
  <si>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</si>
  <si>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</si>
  <si>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</si>
  <si>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</si>
  <si>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</si>
  <si>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</si>
  <si>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</si>
  <si>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</si>
  <si>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</si>
  <si>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</si>
  <si>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</si>
  <si>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</si>
  <si>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</si>
  <si>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</si>
  <si>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</si>
  <si>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</si>
  <si>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</si>
  <si>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</si>
  <si>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</si>
  <si>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</si>
  <si>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</si>
  <si>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</si>
  <si>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</si>
  <si>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</si>
  <si>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</si>
  <si>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</si>
  <si>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</si>
  <si>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</si>
  <si>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</si>
  <si>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</si>
  <si>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</si>
  <si>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</si>
  <si>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</si>
  <si>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</si>
  <si>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</si>
  <si>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</si>
  <si>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</si>
  <si>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</si>
  <si>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</si>
  <si>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</si>
  <si>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</si>
  <si>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</si>
  <si>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</si>
  <si>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</si>
  <si>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</si>
  <si>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</si>
  <si>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</si>
  <si>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</si>
  <si>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</si>
  <si>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</si>
  <si>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</si>
  <si>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</si>
  <si>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</si>
  <si>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</si>
  <si>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</si>
  <si>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</si>
  <si>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</si>
  <si>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</si>
  <si>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</si>
  <si>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</si>
  <si>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</si>
  <si>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</si>
  <si>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</si>
  <si>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</si>
  <si>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</si>
  <si>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</si>
  <si>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</si>
  <si>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</si>
  <si>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</si>
  <si>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</si>
  <si>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</si>
  <si>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</si>
  <si>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</si>
  <si>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</si>
  <si>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</si>
  <si>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</si>
  <si>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</si>
  <si>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</si>
  <si>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</si>
  <si>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</si>
  <si>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</si>
  <si>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</si>
  <si>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</si>
  <si>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</si>
  <si>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</si>
  <si>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</si>
  <si>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</si>
  <si>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</si>
  <si>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</si>
  <si>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</si>
  <si>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</si>
  <si>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</si>
  <si>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</si>
  <si>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</si>
  <si>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</si>
  <si>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</si>
  <si>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</si>
  <si>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</si>
  <si>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</si>
  <si>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</si>
  <si>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</si>
  <si>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</si>
  <si>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</si>
  <si>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</si>
  <si>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</si>
  <si>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</si>
  <si>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</si>
  <si>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</si>
  <si>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</si>
  <si>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</si>
  <si>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</si>
  <si>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</si>
  <si>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</si>
  <si>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</si>
  <si>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</si>
  <si>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</si>
  <si>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</si>
  <si>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</si>
  <si>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</si>
  <si>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</si>
  <si>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</si>
  <si>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</si>
  <si>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</si>
  <si>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</si>
  <si>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</si>
  <si>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</si>
  <si>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</si>
  <si>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</si>
  <si>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</si>
  <si>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</si>
  <si>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</si>
  <si>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</si>
  <si>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</si>
  <si>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</si>
  <si>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</si>
  <si>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</si>
  <si>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</si>
  <si>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</si>
  <si>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</si>
  <si>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</si>
  <si>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</si>
  <si>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</si>
  <si>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</si>
  <si>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</si>
  <si>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</si>
  <si>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</si>
  <si>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</si>
  <si>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</si>
  <si>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</si>
  <si>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</si>
  <si>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</si>
  <si>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</si>
  <si>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</si>
  <si>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</si>
  <si>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</si>
  <si>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</si>
  <si>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</si>
  <si>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</si>
  <si>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</si>
  <si>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</si>
  <si>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</si>
  <si>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</si>
  <si>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</si>
  <si>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</si>
  <si>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</si>
  <si>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</si>
  <si>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</si>
  <si>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</si>
  <si>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</si>
  <si>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</si>
  <si>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</si>
  <si>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</si>
  <si>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</si>
  <si>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</si>
  <si>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</si>
  <si>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</si>
  <si>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</si>
  <si>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</si>
  <si>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</si>
  <si>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</si>
  <si>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</si>
  <si>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</si>
  <si>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</si>
  <si>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</si>
  <si>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</si>
  <si>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</si>
  <si>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</si>
  <si>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</si>
  <si>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</si>
  <si>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</si>
  <si>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</si>
  <si>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</si>
  <si>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</si>
  <si>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</si>
  <si>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</si>
  <si>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</si>
  <si>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</si>
  <si>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</si>
  <si>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</si>
  <si>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</si>
  <si>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</si>
  <si>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</si>
  <si>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</si>
  <si>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</si>
  <si>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</si>
  <si>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</si>
  <si>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</si>
  <si>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</si>
  <si>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</si>
  <si>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</si>
  <si>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</si>
  <si>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</si>
  <si>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</si>
  <si>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</si>
  <si>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</si>
  <si>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</si>
  <si>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</si>
  <si>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</si>
  <si>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</si>
  <si>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</si>
  <si>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</si>
  <si>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</si>
  <si>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</si>
  <si>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</si>
  <si>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</si>
  <si>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</si>
  <si>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</si>
  <si>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</si>
  <si>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</si>
  <si>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</si>
  <si>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</si>
  <si>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</si>
  <si>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</si>
  <si>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</si>
  <si>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</si>
  <si>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</si>
  <si>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</si>
  <si>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</si>
  <si>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</si>
  <si>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</si>
  <si>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</si>
  <si>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</si>
  <si>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</si>
  <si>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</si>
  <si>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</si>
  <si>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</si>
  <si>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</si>
  <si>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</si>
  <si>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</si>
  <si>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</si>
  <si>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</si>
  <si>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</si>
  <si>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</si>
  <si>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</si>
  <si>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</si>
  <si>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</si>
  <si>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</si>
  <si>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</si>
  <si>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</si>
  <si>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</si>
  <si>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</si>
  <si>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</si>
  <si>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</si>
  <si>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</si>
  <si>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</si>
  <si>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</si>
  <si>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</si>
  <si>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</si>
  <si>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</si>
  <si>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</si>
  <si>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</si>
  <si>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</si>
  <si>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</si>
  <si>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</si>
  <si>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</si>
  <si>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</si>
  <si>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</si>
  <si>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</si>
  <si>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</si>
  <si>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</si>
  <si>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</si>
  <si>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</si>
  <si>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</si>
  <si>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</si>
  <si>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</si>
  <si>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</si>
  <si>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</si>
  <si>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</si>
  <si>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</si>
  <si>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</si>
  <si>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</si>
  <si>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</si>
  <si>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</si>
  <si>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</si>
  <si>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</si>
  <si>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</si>
  <si>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</si>
  <si>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</si>
  <si>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</si>
  <si>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</si>
  <si>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</si>
  <si>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</si>
  <si>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</si>
  <si>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</si>
  <si>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</si>
  <si>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</si>
  <si>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</si>
  <si>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</si>
  <si>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</si>
  <si>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</si>
  <si>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</si>
  <si>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</si>
  <si>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</si>
  <si>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</si>
  <si>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</si>
  <si>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</si>
  <si>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</si>
  <si>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</si>
  <si>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</si>
  <si>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</si>
  <si>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</si>
  <si>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</si>
  <si>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</si>
  <si>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</si>
  <si>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</si>
  <si>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</si>
  <si>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</si>
  <si>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</si>
  <si>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</si>
  <si>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</si>
  <si>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</si>
  <si>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</si>
  <si>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</si>
  <si>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</si>
  <si>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</si>
  <si>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</si>
  <si>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</si>
  <si>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</si>
  <si>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</si>
  <si>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</si>
  <si>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</si>
  <si>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</si>
  <si>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</si>
  <si>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</si>
  <si>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</si>
  <si>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</si>
  <si>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</si>
  <si>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</si>
  <si>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</si>
  <si>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</si>
  <si>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</si>
  <si>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</si>
  <si>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</si>
  <si>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</si>
  <si>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</si>
  <si>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</si>
  <si>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</si>
  <si>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</si>
  <si>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</si>
  <si>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</si>
  <si>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</si>
  <si>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</si>
  <si>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</si>
  <si>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</si>
  <si>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</si>
  <si>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</si>
  <si>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</si>
  <si>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</si>
  <si>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</si>
  <si>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</si>
  <si>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</si>
  <si>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</si>
  <si>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</si>
  <si>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</si>
  <si>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</si>
  <si>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</si>
  <si>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</si>
  <si>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</si>
  <si>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</si>
  <si>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</si>
  <si>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</si>
  <si>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</si>
  <si>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</si>
  <si>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</si>
  <si>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</si>
  <si>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</si>
  <si>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</si>
  <si>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</si>
  <si>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</si>
  <si>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</si>
  <si>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</si>
  <si>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</si>
  <si>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</si>
  <si>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</si>
  <si>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</si>
  <si>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</si>
  <si>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</si>
  <si>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</si>
  <si>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</si>
  <si>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</si>
  <si>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</si>
  <si>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</si>
  <si>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</si>
  <si>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</si>
  <si>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</si>
  <si>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</si>
  <si>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</si>
  <si>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</si>
  <si>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</si>
  <si>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</si>
  <si>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</si>
  <si>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</si>
  <si>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</si>
  <si>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</si>
  <si>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</si>
  <si>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</si>
  <si>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</si>
  <si>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</si>
  <si>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</si>
  <si>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</si>
  <si>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</si>
  <si>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</si>
  <si>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</si>
  <si>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</si>
  <si>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</si>
  <si>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</si>
  <si>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</si>
  <si>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</si>
  <si>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</si>
  <si>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</si>
  <si>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</si>
  <si>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</si>
  <si>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</si>
  <si>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</si>
  <si>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</si>
  <si>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</si>
  <si>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</si>
  <si>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</si>
  <si>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</si>
  <si>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</si>
  <si>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</si>
  <si>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</si>
  <si>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</si>
  <si>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</si>
  <si>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</si>
  <si>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</si>
  <si>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</si>
  <si>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</si>
  <si>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</si>
  <si>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</si>
  <si>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</si>
  <si>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</si>
  <si>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</si>
  <si>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</si>
  <si>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</si>
  <si>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</si>
  <si>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</si>
  <si>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</si>
  <si>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</si>
  <si>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</si>
  <si>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</si>
  <si>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</si>
  <si>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</si>
  <si>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</si>
  <si>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</si>
  <si>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</si>
  <si>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</si>
  <si>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</si>
  <si>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</si>
  <si>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</si>
  <si>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</si>
  <si>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</si>
  <si>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</si>
  <si>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</si>
  <si>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</si>
  <si>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</si>
  <si>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</si>
  <si>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</si>
  <si>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</si>
  <si>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</si>
  <si>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</si>
  <si>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</si>
  <si>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</si>
  <si>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</si>
  <si>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</si>
  <si>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</si>
  <si>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</si>
  <si>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</si>
  <si>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</si>
  <si>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</si>
  <si>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</si>
  <si>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</si>
  <si>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</si>
  <si>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</si>
  <si>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</si>
  <si>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</si>
  <si>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</si>
  <si>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</si>
  <si>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</si>
  <si>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</si>
  <si>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</si>
  <si>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</si>
  <si>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</si>
  <si>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</si>
  <si>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</si>
  <si>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</si>
  <si>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</si>
  <si>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</si>
  <si>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</si>
  <si>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</si>
  <si>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</si>
  <si>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</si>
  <si>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</si>
  <si>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</si>
  <si>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</si>
  <si>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</si>
  <si>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</si>
  <si>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</si>
  <si>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</si>
  <si>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</si>
  <si>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</si>
  <si>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</si>
  <si>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</si>
  <si>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</si>
  <si>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</si>
  <si>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</si>
  <si>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</si>
  <si>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</si>
  <si>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</si>
  <si>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</si>
  <si>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</si>
  <si>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</si>
  <si>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</si>
  <si>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</si>
  <si>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</si>
  <si>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</si>
  <si>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</si>
  <si>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</si>
  <si>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</si>
  <si>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</si>
  <si>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</si>
  <si>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</si>
  <si>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</si>
  <si>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</si>
  <si>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</si>
  <si>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</si>
  <si>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</si>
  <si>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</si>
  <si>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</si>
  <si>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</si>
  <si>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</si>
  <si>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</si>
  <si>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</si>
  <si>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</si>
  <si>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</si>
  <si>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</si>
  <si>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</si>
  <si>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</si>
  <si>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</si>
  <si>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</si>
  <si>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</si>
  <si>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</si>
  <si>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</si>
  <si>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</si>
  <si>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</si>
  <si>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</si>
  <si>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</si>
  <si>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</si>
  <si>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</si>
  <si>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</si>
  <si>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</si>
  <si>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</si>
  <si>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</si>
  <si>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</si>
  <si>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</si>
  <si>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</si>
  <si>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</si>
  <si>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</si>
  <si>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</si>
  <si>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</si>
  <si>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</si>
  <si>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</si>
  <si>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</si>
  <si>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</si>
  <si>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</si>
  <si>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</si>
  <si>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</si>
  <si>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</si>
  <si>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</si>
  <si>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</si>
  <si>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</si>
  <si>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</si>
  <si>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</si>
  <si>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</si>
  <si>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</si>
  <si>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</si>
  <si>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</si>
  <si>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</si>
  <si>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</si>
  <si>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</si>
  <si>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</si>
  <si>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</si>
  <si>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</si>
  <si>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</si>
  <si>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</si>
  <si>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</si>
  <si>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</si>
  <si>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</si>
  <si>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</si>
  <si>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</si>
  <si>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</si>
  <si>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</si>
  <si>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</si>
  <si>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</si>
  <si>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</si>
  <si>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</si>
  <si>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</si>
  <si>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</si>
  <si>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</si>
  <si>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</si>
  <si>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</si>
  <si>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</si>
  <si>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</si>
  <si>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</si>
  <si>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</si>
  <si>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</si>
  <si>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</si>
  <si>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</si>
  <si>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</si>
  <si>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</si>
  <si>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</si>
  <si>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</si>
  <si>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</si>
  <si>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</si>
  <si>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</si>
  <si>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</si>
  <si>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</si>
  <si>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</si>
  <si>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</si>
  <si>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</si>
  <si>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</si>
  <si>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</si>
  <si>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</si>
  <si>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</si>
  <si>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</si>
  <si>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</si>
  <si>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</si>
  <si>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</si>
  <si>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</si>
  <si>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</si>
  <si>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</si>
  <si>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</si>
  <si>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</si>
  <si>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</si>
  <si>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</si>
  <si>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</si>
  <si>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</si>
  <si>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</si>
  <si>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</si>
  <si>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</si>
  <si>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</si>
  <si>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</si>
  <si>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</si>
  <si>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</si>
  <si>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</si>
  <si>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</si>
  <si>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</si>
  <si>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</si>
  <si>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</si>
  <si>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</si>
  <si>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</si>
  <si>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</si>
  <si>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</si>
  <si>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</si>
  <si>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</si>
  <si>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</si>
  <si>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</si>
  <si>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</si>
  <si>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</si>
  <si>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</si>
  <si>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</si>
  <si>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</si>
  <si>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</si>
  <si>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</si>
  <si>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</si>
  <si>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</si>
  <si>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</si>
  <si>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</si>
  <si>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</si>
  <si>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</si>
  <si>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</si>
  <si>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</si>
  <si>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</si>
  <si>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</si>
  <si>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</si>
  <si>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</si>
  <si>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</si>
  <si>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</si>
  <si>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</si>
  <si>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</si>
  <si>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</si>
  <si>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</si>
  <si>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</si>
  <si>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</si>
  <si>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</si>
  <si>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</si>
  <si>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</si>
  <si>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</si>
  <si>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</si>
  <si>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</si>
  <si>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</si>
  <si>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</si>
  <si>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</si>
  <si>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</si>
  <si>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</si>
  <si>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</si>
  <si>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</si>
  <si>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</si>
  <si>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</si>
  <si>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</si>
  <si>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</si>
  <si>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</si>
  <si>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</si>
  <si>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</si>
  <si>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</si>
  <si>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</si>
  <si>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</si>
  <si>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</si>
  <si>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</si>
  <si>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</si>
  <si>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</si>
  <si>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</si>
  <si>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</si>
  <si>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</si>
  <si>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</si>
  <si>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</si>
  <si>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</si>
  <si>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</si>
  <si>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</si>
  <si>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</si>
  <si>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</si>
  <si>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</si>
  <si>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</si>
  <si>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</si>
  <si>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</si>
  <si>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</si>
  <si>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</si>
  <si>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</si>
  <si>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</si>
  <si>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</si>
  <si>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</si>
  <si>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</si>
  <si>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</si>
  <si>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</si>
  <si>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</si>
  <si>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</si>
  <si>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</si>
  <si>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</si>
  <si>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</si>
  <si>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</si>
  <si>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</si>
  <si>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</si>
  <si>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</si>
  <si>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</si>
  <si>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</si>
  <si>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</si>
  <si>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</si>
  <si>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</si>
  <si>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</si>
  <si>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</si>
  <si>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</si>
  <si>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</si>
  <si>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</si>
  <si>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</si>
  <si>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</si>
  <si>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</si>
  <si>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</si>
  <si>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</si>
  <si>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</si>
  <si>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</si>
  <si>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</si>
  <si>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</si>
  <si>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</si>
  <si>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</si>
  <si>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</si>
  <si>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</si>
  <si>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</si>
  <si>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</si>
  <si>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</si>
  <si>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</si>
  <si>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</si>
  <si>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</si>
  <si>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</si>
  <si>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</si>
  <si>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</si>
  <si>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</si>
  <si>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</si>
  <si>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</si>
  <si>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</si>
  <si>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</si>
  <si>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</si>
  <si>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</si>
  <si>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</si>
  <si>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</si>
  <si>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</si>
  <si>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</si>
  <si>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</si>
  <si>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</si>
  <si>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</si>
  <si>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</si>
  <si>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</si>
  <si>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</si>
  <si>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</si>
  <si>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</si>
  <si>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</si>
  <si>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</si>
  <si>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</si>
  <si>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</si>
  <si>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</si>
  <si>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</si>
  <si>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</si>
  <si>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</si>
  <si>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</si>
  <si>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</si>
  <si>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</si>
  <si>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</si>
  <si>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</si>
  <si>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</si>
  <si>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</si>
  <si>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</si>
  <si>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</si>
  <si>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</si>
  <si>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</si>
  <si>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</si>
  <si>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</si>
  <si>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</si>
  <si>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</si>
  <si>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</si>
  <si>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</si>
  <si>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</si>
  <si>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</si>
  <si>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</si>
  <si>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</si>
  <si>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</si>
  <si>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</si>
  <si>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</si>
  <si>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</si>
  <si>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</si>
  <si>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</si>
  <si>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</si>
  <si>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</si>
  <si>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</si>
  <si>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</si>
  <si>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</si>
  <si>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</si>
  <si>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</si>
  <si>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</si>
  <si>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</si>
  <si>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</si>
  <si>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</si>
  <si>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</si>
  <si>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</si>
  <si>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</si>
  <si>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</si>
  <si>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</si>
  <si>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</si>
  <si>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</si>
  <si>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</si>
  <si>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</si>
  <si>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</si>
  <si>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</si>
  <si>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</si>
  <si>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</si>
  <si>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</si>
  <si>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</si>
  <si>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</si>
  <si>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</si>
  <si>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</si>
  <si>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</si>
  <si>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</si>
  <si>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</si>
  <si>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</si>
  <si>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</si>
  <si>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</si>
  <si>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</si>
  <si>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</si>
  <si>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</si>
  <si>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</si>
  <si>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</si>
  <si>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</si>
  <si>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</si>
  <si>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</si>
  <si>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</si>
  <si>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</si>
  <si>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</si>
  <si>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</si>
  <si>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</si>
  <si>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</si>
  <si>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</si>
  <si>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</si>
  <si>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</si>
  <si>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</si>
  <si>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</si>
  <si>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</si>
  <si>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</si>
  <si>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</si>
  <si>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</si>
  <si>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</si>
  <si>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</si>
  <si>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</si>
  <si>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</si>
  <si>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</si>
  <si>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</si>
  <si>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</si>
  <si>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</si>
  <si>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</si>
  <si>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</si>
  <si>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</si>
  <si>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</si>
  <si>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</si>
  <si>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</si>
  <si>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</si>
  <si>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</si>
  <si>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</si>
  <si>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</si>
  <si>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</si>
  <si>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</si>
  <si>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</si>
  <si>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</si>
  <si>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</si>
  <si>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</si>
  <si>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</si>
  <si>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</si>
  <si>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</si>
  <si>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</si>
  <si>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</si>
  <si>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</si>
  <si>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</si>
  <si>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</si>
  <si>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</si>
  <si>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</si>
  <si>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</si>
  <si>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</si>
  <si>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</si>
  <si>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</si>
  <si>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</si>
  <si>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</si>
  <si>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</si>
  <si>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</si>
  <si>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</si>
  <si>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</si>
  <si>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</si>
  <si>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</si>
  <si>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</si>
  <si>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</si>
  <si>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</si>
  <si>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</si>
  <si>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</si>
  <si>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</si>
  <si>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</si>
  <si>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</si>
  <si>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</si>
  <si>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</si>
  <si>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</si>
  <si>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</si>
  <si>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</si>
  <si>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</si>
  <si>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</si>
  <si>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</si>
  <si>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</si>
  <si>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</si>
  <si>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</si>
  <si>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</si>
  <si>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</si>
  <si>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</si>
  <si>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</si>
  <si>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</si>
  <si>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</si>
  <si>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</si>
  <si>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</si>
  <si>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</si>
  <si>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</si>
  <si>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</si>
  <si>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</si>
  <si>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</si>
  <si>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</si>
  <si>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</si>
  <si>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</si>
  <si>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</si>
  <si>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</si>
  <si>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</si>
  <si>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</si>
  <si>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</si>
  <si>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</si>
  <si>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</si>
  <si>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</si>
  <si>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</si>
  <si>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</si>
  <si>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</si>
  <si>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</si>
  <si>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</si>
  <si>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</si>
  <si>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</si>
  <si>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</si>
  <si>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</si>
  <si>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</si>
  <si>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</si>
  <si>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</si>
  <si>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</si>
  <si>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</si>
  <si>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</si>
  <si>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</si>
  <si>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</si>
  <si>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</si>
  <si>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</si>
  <si>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</si>
  <si>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</si>
  <si>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</si>
  <si>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</si>
  <si>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</si>
  <si>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</si>
  <si>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</si>
  <si>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</si>
  <si>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</si>
  <si>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</si>
  <si>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</si>
  <si>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</si>
  <si>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</si>
  <si>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</si>
  <si>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</si>
  <si>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</si>
  <si>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</si>
  <si>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</si>
  <si>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</si>
  <si>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</si>
  <si>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</si>
  <si>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</si>
  <si>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</si>
  <si>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</si>
  <si>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</si>
  <si>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</si>
  <si>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</si>
  <si>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</si>
  <si>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</si>
  <si>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</si>
  <si>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</si>
  <si>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</si>
  <si>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</si>
  <si>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</si>
  <si>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</si>
  <si>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</si>
  <si>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</si>
  <si>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</si>
  <si>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</si>
  <si>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</si>
  <si>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</si>
  <si>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</si>
  <si>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</si>
  <si>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</si>
  <si>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</si>
  <si>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</si>
  <si>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</si>
  <si>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</si>
  <si>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</si>
  <si>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</si>
  <si>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</si>
  <si>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</si>
  <si>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</si>
  <si>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</si>
  <si>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</si>
  <si>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</si>
  <si>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</si>
  <si>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</si>
  <si>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</si>
  <si>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</si>
  <si>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</si>
  <si>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</si>
  <si>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</si>
  <si>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</si>
  <si>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</si>
  <si>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</si>
  <si>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</si>
  <si>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</si>
  <si>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</si>
  <si>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</si>
  <si>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</si>
  <si>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</si>
  <si>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</si>
  <si>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</si>
  <si>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</si>
  <si>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</si>
  <si>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</si>
  <si>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</si>
  <si>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</si>
  <si>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</si>
  <si>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</si>
  <si>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</si>
  <si>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</si>
  <si>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</si>
  <si>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</si>
  <si>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</si>
  <si>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</si>
  <si>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</si>
  <si>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</si>
  <si>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</si>
  <si>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</si>
  <si>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</si>
  <si>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</si>
  <si>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</si>
  <si>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</si>
  <si>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</si>
  <si>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</si>
  <si>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</si>
  <si>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</si>
  <si>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</si>
  <si>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</si>
  <si>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</si>
  <si>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</si>
  <si>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</si>
  <si>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</si>
  <si>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</si>
  <si>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</si>
  <si>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</si>
  <si>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</si>
  <si>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</si>
  <si>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</si>
  <si>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</si>
  <si>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</si>
  <si>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</si>
  <si>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</si>
  <si>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</si>
  <si>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</si>
  <si>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</si>
  <si>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</si>
  <si>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</si>
  <si>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</si>
  <si>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</si>
  <si>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</si>
  <si>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</si>
  <si>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</si>
  <si>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</si>
  <si>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</si>
  <si>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</si>
  <si>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</si>
  <si>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</si>
  <si>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</si>
  <si>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</si>
  <si>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</si>
  <si>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</si>
  <si>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</si>
  <si>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</si>
  <si>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</si>
  <si>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</si>
  <si>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</si>
  <si>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</si>
  <si>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</si>
  <si>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</si>
  <si>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</si>
  <si>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</si>
  <si>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</si>
  <si>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</si>
  <si>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</si>
  <si>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</si>
  <si>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</si>
  <si>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</si>
  <si>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</si>
  <si>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</si>
  <si>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</si>
  <si>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</si>
  <si>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</si>
  <si>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</si>
  <si>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</si>
  <si>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</si>
  <si>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</si>
  <si>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</si>
  <si>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</si>
  <si>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</si>
  <si>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</si>
  <si>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</si>
  <si>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</si>
  <si>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</si>
  <si>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</si>
  <si>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</si>
  <si>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</si>
  <si>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</si>
  <si>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</si>
  <si>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</si>
  <si>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</si>
  <si>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</si>
  <si>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</si>
  <si>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</si>
  <si>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</si>
  <si>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</si>
  <si>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</si>
  <si>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</si>
  <si>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</si>
  <si>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</si>
  <si>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</si>
  <si>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</si>
  <si>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</si>
  <si>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</si>
  <si>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</si>
  <si>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</si>
  <si>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</si>
  <si>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</si>
  <si>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</si>
  <si>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</si>
  <si>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</si>
  <si>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</si>
  <si>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</si>
  <si>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</si>
  <si>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</si>
  <si>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</si>
  <si>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</si>
  <si>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</si>
  <si>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</si>
  <si>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</si>
  <si>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</si>
  <si>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</si>
  <si>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</si>
  <si>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</si>
  <si>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</si>
  <si>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</si>
  <si>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</si>
  <si>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</si>
  <si>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</si>
  <si>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</si>
  <si>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</si>
  <si>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</si>
  <si>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</si>
  <si>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</si>
  <si>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</si>
  <si>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</si>
  <si>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</si>
  <si>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</si>
  <si>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</si>
  <si>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</si>
  <si>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</si>
  <si>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</si>
  <si>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</si>
  <si>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</si>
  <si>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</si>
  <si>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</si>
  <si>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</si>
  <si>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</si>
  <si>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</si>
  <si>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</si>
  <si>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</si>
  <si>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</si>
  <si>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</si>
  <si>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</si>
  <si>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</si>
  <si>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</si>
  <si>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</si>
  <si>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</si>
  <si>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</si>
  <si>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</si>
  <si>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</si>
  <si>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</si>
  <si>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</si>
  <si>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</si>
  <si>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</si>
  <si>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</si>
  <si>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</si>
  <si>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</si>
  <si>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</si>
  <si>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</si>
  <si>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</si>
  <si>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</si>
  <si>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</si>
  <si>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</si>
  <si>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</si>
  <si>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</si>
  <si>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</si>
  <si>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</si>
  <si>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</si>
  <si>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</si>
  <si>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</si>
  <si>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</si>
  <si>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</si>
  <si>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</si>
  <si>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</si>
  <si>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</si>
  <si>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</si>
  <si>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</si>
  <si>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</si>
  <si>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</si>
  <si>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</si>
  <si>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</si>
  <si>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</si>
  <si>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</si>
  <si>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</si>
  <si>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</si>
  <si>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</si>
  <si>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</si>
  <si>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</si>
  <si>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</si>
  <si>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</si>
  <si>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</si>
  <si>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</si>
  <si>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</si>
  <si>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</si>
  <si>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</si>
  <si>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</si>
  <si>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</si>
  <si>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</si>
  <si>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</si>
  <si>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</si>
  <si>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</si>
  <si>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</si>
  <si>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</si>
  <si>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</si>
  <si>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</si>
  <si>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</si>
  <si>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</si>
  <si>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</si>
  <si>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</si>
  <si>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</si>
  <si>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</si>
  <si>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</si>
  <si>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</si>
  <si>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</si>
  <si>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</si>
  <si>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</si>
  <si>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</si>
  <si>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</si>
  <si>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</si>
  <si>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</si>
  <si>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</si>
  <si>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</si>
  <si>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</si>
  <si>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</si>
  <si>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</si>
  <si>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</si>
  <si>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</si>
  <si>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</si>
  <si>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</si>
  <si>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</si>
  <si>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</si>
  <si>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</si>
  <si>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</si>
  <si>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</si>
  <si>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</si>
  <si>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</si>
  <si>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</si>
  <si>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</si>
  <si>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</si>
  <si>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</si>
  <si>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</si>
  <si>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</si>
  <si>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</si>
  <si>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</si>
  <si>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</si>
  <si>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</si>
  <si>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</si>
  <si>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</si>
  <si>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</si>
  <si>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</si>
  <si>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</si>
  <si>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</si>
  <si>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</si>
  <si>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</si>
  <si>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</si>
  <si>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</si>
  <si>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</si>
  <si>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</si>
  <si>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</si>
  <si>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</si>
  <si>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</si>
  <si>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</si>
  <si>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</si>
  <si>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</si>
  <si>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</si>
  <si>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</si>
  <si>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</si>
  <si>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</si>
  <si>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</si>
  <si>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</si>
  <si>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</si>
  <si>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</si>
  <si>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</si>
  <si>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</si>
  <si>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</si>
  <si>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</si>
  <si>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</si>
  <si>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</si>
  <si>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</si>
  <si>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</si>
  <si>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</si>
  <si>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</si>
  <si>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</si>
  <si>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</si>
  <si>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</si>
  <si>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</si>
  <si>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</si>
  <si>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</si>
  <si>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</si>
  <si>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</si>
  <si>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</si>
  <si>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</si>
  <si>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</si>
  <si>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</si>
  <si>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</si>
  <si>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</si>
  <si>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</si>
  <si>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</si>
  <si>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</si>
  <si>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</si>
  <si>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</si>
  <si>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</si>
  <si>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</si>
  <si>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</si>
  <si>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</si>
  <si>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</si>
  <si>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</si>
  <si>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</si>
  <si>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</si>
  <si>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</si>
  <si>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</si>
  <si>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</si>
  <si>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</si>
  <si>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</si>
  <si>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</si>
  <si>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</si>
  <si>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</si>
  <si>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</si>
  <si>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</si>
  <si>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</si>
  <si>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</si>
  <si>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</si>
  <si>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</si>
  <si>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</si>
  <si>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</si>
  <si>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</si>
  <si>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</si>
  <si>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</si>
  <si>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</si>
  <si>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</si>
  <si>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</si>
  <si>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</si>
  <si>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</si>
  <si>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</si>
  <si>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</si>
  <si>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</si>
  <si>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</si>
  <si>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</si>
  <si>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</si>
  <si>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</si>
  <si>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</si>
  <si>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</si>
  <si>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</si>
  <si>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</si>
  <si>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</si>
  <si>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</si>
  <si>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</si>
  <si>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</si>
  <si>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</si>
  <si>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</si>
  <si>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</si>
  <si>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</si>
  <si>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</si>
  <si>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</si>
  <si>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</si>
  <si>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</si>
  <si>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</si>
  <si>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</si>
  <si>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</si>
  <si>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</si>
  <si>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</si>
  <si>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</si>
  <si>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</si>
  <si>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</si>
  <si>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</si>
  <si>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</si>
  <si>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</si>
  <si>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</si>
  <si>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</si>
  <si>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</si>
  <si>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</si>
  <si>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</si>
  <si>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</si>
  <si>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</si>
  <si>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</si>
  <si>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</si>
  <si>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</si>
  <si>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</si>
  <si>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</si>
  <si>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</si>
  <si>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</si>
  <si>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</si>
  <si>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</si>
  <si>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</si>
  <si>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</si>
  <si>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</si>
  <si>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</si>
  <si>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</si>
  <si>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</si>
  <si>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</si>
  <si>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</si>
  <si>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</si>
  <si>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</si>
  <si>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</si>
  <si>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</si>
  <si>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</si>
  <si>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</si>
  <si>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</si>
  <si>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</si>
  <si>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</si>
  <si>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</si>
  <si>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</si>
  <si>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</si>
  <si>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</si>
  <si>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</si>
  <si>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</si>
  <si>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</si>
  <si>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</si>
  <si>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</si>
  <si>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</si>
  <si>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</si>
  <si>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</si>
  <si>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</si>
  <si>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</si>
  <si>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</si>
  <si>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</si>
  <si>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</si>
  <si>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</si>
  <si>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</si>
  <si>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</si>
  <si>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</si>
  <si>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</si>
  <si>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</si>
  <si>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</si>
  <si>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</si>
  <si>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</si>
  <si>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</si>
  <si>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</si>
  <si>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</si>
  <si>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</si>
  <si>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</si>
  <si>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</si>
  <si>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</si>
  <si>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</si>
  <si>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</si>
  <si>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</si>
  <si>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</si>
  <si>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</si>
  <si>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</si>
  <si>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</si>
  <si>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</si>
  <si>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</si>
  <si>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</si>
  <si>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</si>
  <si>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</si>
  <si>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</si>
  <si>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</si>
  <si>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</si>
  <si>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</si>
  <si>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</si>
  <si>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</si>
  <si>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</si>
  <si>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</si>
  <si>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</si>
  <si>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</si>
  <si>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</si>
  <si>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</si>
  <si>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</si>
  <si>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</si>
  <si>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</si>
  <si>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</si>
  <si>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</si>
  <si>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</si>
  <si>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</si>
  <si>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</si>
  <si>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</si>
  <si>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</si>
  <si>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</si>
  <si>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</si>
  <si>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</si>
  <si>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</si>
  <si>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</si>
  <si>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</si>
  <si>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</si>
  <si>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</si>
  <si>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</si>
  <si>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</si>
  <si>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</si>
  <si>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</si>
  <si>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</si>
  <si>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</si>
  <si>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</si>
  <si>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</si>
  <si>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</si>
  <si>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</si>
  <si>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</si>
  <si>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</si>
  <si>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</si>
  <si>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</si>
  <si>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</si>
  <si>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</si>
  <si>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</si>
  <si>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</si>
  <si>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</si>
  <si>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</si>
  <si>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</si>
  <si>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</si>
  <si>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</si>
  <si>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</si>
  <si>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</si>
  <si>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</si>
  <si>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</si>
  <si>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</si>
  <si>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</si>
  <si>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</si>
  <si>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</si>
  <si>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</si>
  <si>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</si>
  <si>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</si>
  <si>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</si>
  <si>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</si>
  <si>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</si>
  <si>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</si>
  <si>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</si>
  <si>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</si>
  <si>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</si>
  <si>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</si>
  <si>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</si>
  <si>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</si>
  <si>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</si>
  <si>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</si>
  <si>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</si>
  <si>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</si>
  <si>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</si>
  <si>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</si>
  <si>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</si>
  <si>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</si>
  <si>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</si>
  <si>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</si>
  <si>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</si>
  <si>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</si>
  <si>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</si>
  <si>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</si>
  <si>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</si>
  <si>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</si>
  <si>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</si>
  <si>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</si>
  <si>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</si>
  <si>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</si>
  <si>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</si>
  <si>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</si>
  <si>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</si>
  <si>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</si>
  <si>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</si>
  <si>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</si>
  <si>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</si>
  <si>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</si>
  <si>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</si>
  <si>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</si>
  <si>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</si>
  <si>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</si>
  <si>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</si>
  <si>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</si>
  <si>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</si>
  <si>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</si>
  <si>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</si>
  <si>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</si>
  <si>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</si>
  <si>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</si>
  <si>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</si>
  <si>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</si>
  <si>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</si>
  <si>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</si>
  <si>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</si>
  <si>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</si>
  <si>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</si>
  <si>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</si>
  <si>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</si>
  <si>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</si>
  <si>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</si>
  <si>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</si>
  <si>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</si>
  <si>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</si>
  <si>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</si>
  <si>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</si>
  <si>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</si>
  <si>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</si>
  <si>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</si>
  <si>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</si>
  <si>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</si>
  <si>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</si>
  <si>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</si>
  <si>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</si>
  <si>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</si>
  <si>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</si>
  <si>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</si>
  <si>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</si>
  <si>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</si>
  <si>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</si>
  <si>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</si>
  <si>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</si>
  <si>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</si>
  <si>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</si>
  <si>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</si>
  <si>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</si>
  <si>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</si>
  <si>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</si>
  <si>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</si>
  <si>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</si>
  <si>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</si>
  <si>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</si>
  <si>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</si>
  <si>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</si>
  <si>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</si>
  <si>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</si>
  <si>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</si>
  <si>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</si>
  <si>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</si>
  <si>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</si>
  <si>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</si>
  <si>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</si>
  <si>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</si>
  <si>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</si>
  <si>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</si>
  <si>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</si>
  <si>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</si>
  <si>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</si>
  <si>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</si>
  <si>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</si>
  <si>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</si>
  <si>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</si>
  <si>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</si>
  <si>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</si>
  <si>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</si>
  <si>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</si>
  <si>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</si>
  <si>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</si>
  <si>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</si>
  <si>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</si>
  <si>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</si>
  <si>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</si>
  <si>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</si>
  <si>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</si>
  <si>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</si>
  <si>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</si>
  <si>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</si>
  <si>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</si>
  <si>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</si>
  <si>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</si>
  <si>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</si>
  <si>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</si>
  <si>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</si>
  <si>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</si>
  <si>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</si>
  <si>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</si>
  <si>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</si>
  <si>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</si>
  <si>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</si>
  <si>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</si>
  <si>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</si>
  <si>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</si>
  <si>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</si>
  <si>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</si>
  <si>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</si>
  <si>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</si>
  <si>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</si>
  <si>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</si>
  <si>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</si>
  <si>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</si>
  <si>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</si>
  <si>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</si>
  <si>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</si>
  <si>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</si>
  <si>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</si>
  <si>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</si>
  <si>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</si>
  <si>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</si>
  <si>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</si>
  <si>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</si>
  <si>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</si>
  <si>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</si>
  <si>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</si>
  <si>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</si>
  <si>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</si>
  <si>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</si>
  <si>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</si>
  <si>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</si>
  <si>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</si>
  <si>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</si>
  <si>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</si>
  <si>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</si>
  <si>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</si>
  <si>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</si>
  <si>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</si>
  <si>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</si>
  <si>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</si>
  <si>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</si>
  <si>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</si>
  <si>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</si>
  <si>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</si>
  <si>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</si>
  <si>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</si>
  <si>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</si>
  <si>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</si>
  <si>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</si>
  <si>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</si>
  <si>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</si>
  <si>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</si>
  <si>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</si>
  <si>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</si>
  <si>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</si>
  <si>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</si>
  <si>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</si>
  <si>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</si>
  <si>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</si>
  <si>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</si>
  <si>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</si>
  <si>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</si>
  <si>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</si>
  <si>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</si>
  <si>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</si>
  <si>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</si>
  <si>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</si>
  <si>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</si>
  <si>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</si>
  <si>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</si>
  <si>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</si>
  <si>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</si>
  <si>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</si>
  <si>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</si>
  <si>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</si>
  <si>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</si>
  <si>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</si>
  <si>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</si>
  <si>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</si>
  <si>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</si>
  <si>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</si>
  <si>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</si>
  <si>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</si>
  <si>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</si>
  <si>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</si>
  <si>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</si>
  <si>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</si>
  <si>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</si>
  <si>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</si>
  <si>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</si>
  <si>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</si>
  <si>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</si>
  <si>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</si>
  <si>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</si>
  <si>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</si>
  <si>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</si>
  <si>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</si>
  <si>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</si>
  <si>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</si>
  <si>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</si>
  <si>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</si>
  <si>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</si>
  <si>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</si>
  <si>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</si>
  <si>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</si>
  <si>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</si>
  <si>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</si>
  <si>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</si>
  <si>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</si>
  <si>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</si>
  <si>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</si>
  <si>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</si>
  <si>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</si>
  <si>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</si>
  <si>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</si>
  <si>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</si>
  <si>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</si>
  <si>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</si>
  <si>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</si>
  <si>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</si>
  <si>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</si>
  <si>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</si>
  <si>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</si>
  <si>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</si>
  <si>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</si>
  <si>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</si>
  <si>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</si>
  <si>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</si>
  <si>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</si>
  <si>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</si>
  <si>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</si>
  <si>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</si>
  <si>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</si>
  <si>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</si>
  <si>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</si>
  <si>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</si>
  <si>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</si>
  <si>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</si>
  <si>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</si>
  <si>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</si>
  <si>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</si>
  <si>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</si>
  <si>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</si>
  <si>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</si>
  <si>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</si>
  <si>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</si>
  <si>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</si>
  <si>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</si>
  <si>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</si>
  <si>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</si>
  <si>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</si>
  <si>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</si>
  <si>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</si>
  <si>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</si>
  <si>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</si>
  <si>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</si>
  <si>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</si>
  <si>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</si>
  <si>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</si>
  <si>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</si>
  <si>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</si>
  <si>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</si>
  <si>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</si>
  <si>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</si>
  <si>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</si>
  <si>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</si>
  <si>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</si>
  <si>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</si>
  <si>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</si>
  <si>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</si>
  <si>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</si>
  <si>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</si>
  <si>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</si>
  <si>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</si>
  <si>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</si>
  <si>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</si>
  <si>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</si>
  <si>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</si>
  <si>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</si>
  <si>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</si>
  <si>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</si>
  <si>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</si>
  <si>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</si>
  <si>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</si>
  <si>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</si>
  <si>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</si>
  <si>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</si>
  <si>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</si>
  <si>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</si>
  <si>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</si>
  <si>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</si>
  <si>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</si>
  <si>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</si>
  <si>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</si>
  <si>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</si>
  <si>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</si>
  <si>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</si>
  <si>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</si>
  <si>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</si>
  <si>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</si>
  <si>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</si>
  <si>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</si>
  <si>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</si>
  <si>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</si>
  <si>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</si>
  <si>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</si>
  <si>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</si>
  <si>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</si>
  <si>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</si>
  <si>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</si>
  <si>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</si>
  <si>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</si>
  <si>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</si>
  <si>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</si>
  <si>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</si>
  <si>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</si>
  <si>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</si>
  <si>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</si>
  <si>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</si>
  <si>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</si>
  <si>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</si>
  <si>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</si>
  <si>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</si>
  <si>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</si>
  <si>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</si>
  <si>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</si>
  <si>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</si>
  <si>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</si>
  <si>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</si>
  <si>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</si>
  <si>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</si>
  <si>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</si>
  <si>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</si>
  <si>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</si>
  <si>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</si>
  <si>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</si>
  <si>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</si>
  <si>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</si>
  <si>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</si>
  <si>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</si>
  <si>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</si>
  <si>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</si>
  <si>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</si>
  <si>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</si>
  <si>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</si>
  <si>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</si>
  <si>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</si>
  <si>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</si>
  <si>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</si>
  <si>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</si>
  <si>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</si>
  <si>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</si>
  <si>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</si>
  <si>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</si>
  <si>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</si>
  <si>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</si>
  <si>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</si>
  <si>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</si>
  <si>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</si>
  <si>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</si>
  <si>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</si>
  <si>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</si>
  <si>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</si>
  <si>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</si>
  <si>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</si>
  <si>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</si>
  <si>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</si>
  <si>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</si>
  <si>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</si>
  <si>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</si>
  <si>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</si>
  <si>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</si>
  <si>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</si>
  <si>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</si>
  <si>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</si>
  <si>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</si>
  <si>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</si>
  <si>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</si>
  <si>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</si>
  <si>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</si>
  <si>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</si>
  <si>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</si>
  <si>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</si>
  <si>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</si>
  <si>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</si>
  <si>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</si>
  <si>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</si>
  <si>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</si>
  <si>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</si>
  <si>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</si>
  <si>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</si>
  <si>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</si>
  <si>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</si>
  <si>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</si>
  <si>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</si>
  <si>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</si>
  <si>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</si>
  <si>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</si>
  <si>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</si>
  <si>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</si>
  <si>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</si>
  <si>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</si>
  <si>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</si>
  <si>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</si>
  <si>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</si>
  <si>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</si>
  <si>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</si>
  <si>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</si>
  <si>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</si>
  <si>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</si>
  <si>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</si>
  <si>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</si>
  <si>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</si>
  <si>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</si>
  <si>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</si>
  <si>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</si>
  <si>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</si>
  <si>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</si>
  <si>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</si>
  <si>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</si>
  <si>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</si>
  <si>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</si>
  <si>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</si>
  <si>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</si>
  <si>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</si>
  <si>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</si>
  <si>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</si>
  <si>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</si>
  <si>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</si>
  <si>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</si>
  <si>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</si>
  <si>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</si>
  <si>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</si>
  <si>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</si>
  <si>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</si>
  <si>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</si>
  <si>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</si>
  <si>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</si>
  <si>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</si>
  <si>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</si>
  <si>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</si>
  <si>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</si>
  <si>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</si>
  <si>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</si>
  <si>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</si>
  <si>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</si>
  <si>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</si>
  <si>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</si>
  <si>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</si>
  <si>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</si>
  <si>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</si>
  <si>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</si>
  <si>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</si>
  <si>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</si>
  <si>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</si>
  <si>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</si>
  <si>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</si>
  <si>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</si>
  <si>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</si>
  <si>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</si>
  <si>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</si>
  <si>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</si>
  <si>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</si>
  <si>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</si>
  <si>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</si>
  <si>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</si>
  <si>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</si>
  <si>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</si>
  <si>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</si>
  <si>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</si>
  <si>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</si>
  <si>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</si>
  <si>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</si>
  <si>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</si>
  <si>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</si>
  <si>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</si>
  <si>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</si>
  <si>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</si>
  <si>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</si>
  <si>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</si>
  <si>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</si>
  <si>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</si>
  <si>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</si>
  <si>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</si>
  <si>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</si>
  <si>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</si>
  <si>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</si>
  <si>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</si>
  <si>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</si>
  <si>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</si>
  <si>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</si>
  <si>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</si>
  <si>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</si>
  <si>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</si>
  <si>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</si>
  <si>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</si>
  <si>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</si>
  <si>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</si>
  <si>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</si>
  <si>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</si>
  <si>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</si>
  <si>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</si>
  <si>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</si>
  <si>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</si>
  <si>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</si>
  <si>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</si>
  <si>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</si>
  <si>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</si>
  <si>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</si>
  <si>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</si>
  <si>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</si>
  <si>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</si>
  <si>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</si>
  <si>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</si>
  <si>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</si>
  <si>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</si>
  <si>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</si>
  <si>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</si>
  <si>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</si>
  <si>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</si>
  <si>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</si>
  <si>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</si>
  <si>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</si>
  <si>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</si>
  <si>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</si>
  <si>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</si>
  <si>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</si>
  <si>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</si>
  <si>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</si>
  <si>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</si>
  <si>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</si>
  <si>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</si>
  <si>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</si>
  <si>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</si>
  <si>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</si>
  <si>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</si>
  <si>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</si>
  <si>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</si>
  <si>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</si>
  <si>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</si>
  <si>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</si>
  <si>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</si>
  <si>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</si>
  <si>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</si>
  <si>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</si>
  <si>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</si>
  <si>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</si>
  <si>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</si>
  <si>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</si>
  <si>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</si>
  <si>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</si>
  <si>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</si>
  <si>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</si>
  <si>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</si>
  <si>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</si>
  <si>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</si>
  <si>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</si>
  <si>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</si>
  <si>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</si>
  <si>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</si>
  <si>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</si>
  <si>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</si>
  <si>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</si>
  <si>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</si>
  <si>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</si>
  <si>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</si>
  <si>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</si>
  <si>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</si>
  <si>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</si>
  <si>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</si>
  <si>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</si>
  <si>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</si>
  <si>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</si>
  <si>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</si>
  <si>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</si>
  <si>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</si>
  <si>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</si>
  <si>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</si>
  <si>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</si>
  <si>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</si>
  <si>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</si>
  <si>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</si>
  <si>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</si>
  <si>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</si>
  <si>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</si>
  <si>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</si>
  <si>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</si>
  <si>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</si>
  <si>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</si>
  <si>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</si>
  <si>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</si>
  <si>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</si>
  <si>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</si>
  <si>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</si>
  <si>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</si>
  <si>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</si>
  <si>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</si>
  <si>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</si>
  <si>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</si>
  <si>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</si>
  <si>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</si>
  <si>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</si>
  <si>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</si>
  <si>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</si>
  <si>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</si>
  <si>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</si>
  <si>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</si>
  <si>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</si>
  <si>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</si>
  <si>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</si>
  <si>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</si>
  <si>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</si>
  <si>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</si>
  <si>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</si>
  <si>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</si>
  <si>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</si>
  <si>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</si>
  <si>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</si>
  <si>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</si>
  <si>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</si>
  <si>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</si>
  <si>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</si>
  <si>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</si>
  <si>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</si>
  <si>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</si>
  <si>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</si>
  <si>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</si>
  <si>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</si>
  <si>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</si>
  <si>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</si>
  <si>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</si>
  <si>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</si>
  <si>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</si>
  <si>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</si>
  <si>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</si>
  <si>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</si>
  <si>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</si>
  <si>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</si>
  <si>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</si>
  <si>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</si>
  <si>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</si>
  <si>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</si>
  <si>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</si>
  <si>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</si>
  <si>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</si>
  <si>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</si>
  <si>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</si>
  <si>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</si>
  <si>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</si>
  <si>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</si>
  <si>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</si>
  <si>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</si>
  <si>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</si>
  <si>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</si>
  <si>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</si>
  <si>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</si>
  <si>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</si>
  <si>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</si>
  <si>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</si>
  <si>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</si>
  <si>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</si>
  <si>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</si>
  <si>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</si>
  <si>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</si>
  <si>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</si>
  <si>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</si>
  <si>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</si>
  <si>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</si>
  <si>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</si>
  <si>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</si>
  <si>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</si>
  <si>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</si>
  <si>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</si>
  <si>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</si>
  <si>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</si>
  <si>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</si>
  <si>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</si>
  <si>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</si>
  <si>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</si>
  <si>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</si>
  <si>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</si>
  <si>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</si>
  <si>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</si>
  <si>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</si>
  <si>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</si>
  <si>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</si>
  <si>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</si>
  <si>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</si>
  <si>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</si>
  <si>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</si>
  <si>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</si>
  <si>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</si>
  <si>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</si>
  <si>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</si>
  <si>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</si>
  <si>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</si>
  <si>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</si>
  <si>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</si>
  <si>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</si>
  <si>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</si>
  <si>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</si>
  <si>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</si>
  <si>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</si>
  <si>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</si>
  <si>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</si>
  <si>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</si>
  <si>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</si>
  <si>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</si>
  <si>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</si>
  <si>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</si>
  <si>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</si>
  <si>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</si>
  <si>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</si>
  <si>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</si>
  <si>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</si>
  <si>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</si>
  <si>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</si>
  <si>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</si>
  <si>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</si>
  <si>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</si>
  <si>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</si>
  <si>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</si>
  <si>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</si>
  <si>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</si>
  <si>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</si>
  <si>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</si>
  <si>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</si>
  <si>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</si>
  <si>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</si>
  <si>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</si>
  <si>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</si>
  <si>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</si>
  <si>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</si>
  <si>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</si>
  <si>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</si>
  <si>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</si>
  <si>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</si>
  <si>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</si>
  <si>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</si>
  <si>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</si>
  <si>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</si>
  <si>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</si>
  <si>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</si>
  <si>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</si>
  <si>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</si>
  <si>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</si>
  <si>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</si>
  <si>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</si>
  <si>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</si>
  <si>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</si>
  <si>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</si>
  <si>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</si>
  <si>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</si>
  <si>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</si>
  <si>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</si>
  <si>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</si>
  <si>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</si>
  <si>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</si>
  <si>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</si>
  <si>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</si>
  <si>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</si>
  <si>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</si>
  <si>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</si>
  <si>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</si>
  <si>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</si>
  <si>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</si>
  <si>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</si>
  <si>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</si>
  <si>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</si>
  <si>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</si>
  <si>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</si>
  <si>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</si>
  <si>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</si>
  <si>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</si>
  <si>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</si>
  <si>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</si>
  <si>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</si>
  <si>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</si>
  <si>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</si>
  <si>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</si>
  <si>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</si>
  <si>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</si>
  <si>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</si>
  <si>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</si>
  <si>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</si>
  <si>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</si>
  <si>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</si>
  <si>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</si>
  <si>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</si>
  <si>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</si>
  <si>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</si>
  <si>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</si>
  <si>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</si>
  <si>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</si>
  <si>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</si>
  <si>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</si>
  <si>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</si>
  <si>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</si>
  <si>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</si>
  <si>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</si>
  <si>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</si>
  <si>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</si>
  <si>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</si>
  <si>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</si>
  <si>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</si>
  <si>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</si>
  <si>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</si>
  <si>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</si>
  <si>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</si>
  <si>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</si>
  <si>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</si>
  <si>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</si>
  <si>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</si>
  <si>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</si>
  <si>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</si>
  <si>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</si>
  <si>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</si>
  <si>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</si>
  <si>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</si>
  <si>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</si>
  <si>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</si>
  <si>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</si>
  <si>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</si>
  <si>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</si>
  <si>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</si>
  <si>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</si>
  <si>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</si>
  <si>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</si>
  <si>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</si>
  <si>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</si>
  <si>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</si>
  <si>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</si>
  <si>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</si>
  <si>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</si>
  <si>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</si>
  <si>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</si>
  <si>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</si>
  <si>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</si>
  <si>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</si>
  <si>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</si>
  <si>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</si>
  <si>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</si>
  <si>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</si>
  <si>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</si>
  <si>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</si>
  <si>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</si>
  <si>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</si>
  <si>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</si>
  <si>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</si>
  <si>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</si>
  <si>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</si>
  <si>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</si>
  <si>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</si>
  <si>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</si>
  <si>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</si>
  <si>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</si>
  <si>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</si>
  <si>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</si>
  <si>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</si>
  <si>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</si>
  <si>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</si>
  <si>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</si>
  <si>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</si>
  <si>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</si>
  <si>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</si>
  <si>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</si>
  <si>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</si>
  <si>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</si>
  <si>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</si>
  <si>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</si>
  <si>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</si>
  <si>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</si>
  <si>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</si>
  <si>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</si>
  <si>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</si>
  <si>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</si>
  <si>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</si>
  <si>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</si>
  <si>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</si>
  <si>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</si>
  <si>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</si>
  <si>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</si>
  <si>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</si>
  <si>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</si>
  <si>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</si>
  <si>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</si>
  <si>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</si>
  <si>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</si>
  <si>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</si>
  <si>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</si>
  <si>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</si>
  <si>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</si>
  <si>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</si>
  <si>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</si>
  <si>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</si>
  <si>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</si>
  <si>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</si>
  <si>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</si>
  <si>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</si>
  <si>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</si>
  <si>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</si>
  <si>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</si>
  <si>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</si>
  <si>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</si>
  <si>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</si>
  <si>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</si>
  <si>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</si>
  <si>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</si>
  <si>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</si>
  <si>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</si>
  <si>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</si>
  <si>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</si>
  <si>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</si>
  <si>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</si>
  <si>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</si>
  <si>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</si>
  <si>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</si>
  <si>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</si>
  <si>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</si>
  <si>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</si>
  <si>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</si>
  <si>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</si>
  <si>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</si>
  <si>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</si>
  <si>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</si>
  <si>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</si>
  <si>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</si>
  <si>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</si>
  <si>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</si>
  <si>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</si>
  <si>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</si>
  <si>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</si>
  <si>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</si>
  <si>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</si>
  <si>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</si>
  <si>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</si>
  <si>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</si>
  <si>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</si>
  <si>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</si>
  <si>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</si>
  <si>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</si>
  <si>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</si>
  <si>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</si>
  <si>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</si>
  <si>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</si>
  <si>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</si>
  <si>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</si>
  <si>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</si>
  <si>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</si>
  <si>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</si>
  <si>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</si>
  <si>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</si>
  <si>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</si>
  <si>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</si>
  <si>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</si>
  <si>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</si>
  <si>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</si>
  <si>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</si>
  <si>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</si>
  <si>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</si>
  <si>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</si>
  <si>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</si>
  <si>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</si>
  <si>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</si>
  <si>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</si>
  <si>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</si>
  <si>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</si>
  <si>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</si>
  <si>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</si>
  <si>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</si>
  <si>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</si>
  <si>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</si>
  <si>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</si>
  <si>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</si>
  <si>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</si>
  <si>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</si>
  <si>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</si>
  <si>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</si>
  <si>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</si>
  <si>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</si>
  <si>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</si>
  <si>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</si>
  <si>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</si>
  <si>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</si>
  <si>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</si>
  <si>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</si>
  <si>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</si>
  <si>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</si>
  <si>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</si>
  <si>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</si>
  <si>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</si>
  <si>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</si>
  <si>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</si>
  <si>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</si>
  <si>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</si>
  <si>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</si>
  <si>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</si>
  <si>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</si>
  <si>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</si>
  <si>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</si>
  <si>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</si>
  <si>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</si>
  <si>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</si>
  <si>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</si>
  <si>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</si>
  <si>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</si>
  <si>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</si>
  <si>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</si>
  <si>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</si>
  <si>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</si>
  <si>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</si>
  <si>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</si>
  <si>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</si>
  <si>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</si>
  <si>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</si>
  <si>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</si>
  <si>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</si>
  <si>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</si>
  <si>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</si>
  <si>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</si>
  <si>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</si>
  <si>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</si>
  <si>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</si>
  <si>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</si>
  <si>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</si>
  <si>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</si>
  <si>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</si>
  <si>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</si>
  <si>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</si>
  <si>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</si>
  <si>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</si>
  <si>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</si>
  <si>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</si>
  <si>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</si>
  <si>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</si>
  <si>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</si>
  <si>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</si>
  <si>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</si>
  <si>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</si>
  <si>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</si>
  <si>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</si>
  <si>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</si>
  <si>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</si>
  <si>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</si>
  <si>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</si>
  <si>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</si>
  <si>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</si>
  <si>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</si>
  <si>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</si>
  <si>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</si>
  <si>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</si>
  <si>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</si>
  <si>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</si>
  <si>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</si>
  <si>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</si>
  <si>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</si>
  <si>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</si>
  <si>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</si>
  <si>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</si>
  <si>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</si>
  <si>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</si>
  <si>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</si>
  <si>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</si>
  <si>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</si>
  <si>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</si>
  <si>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</si>
  <si>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</si>
  <si>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</si>
  <si>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</si>
  <si>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</si>
  <si>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</si>
  <si>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</si>
  <si>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</si>
  <si>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</si>
  <si>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</si>
  <si>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</si>
  <si>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</si>
  <si>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</si>
  <si>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</si>
  <si>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</si>
  <si>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</si>
  <si>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</si>
  <si>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</si>
  <si>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</si>
  <si>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</si>
  <si>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</si>
  <si>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</si>
  <si>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</si>
  <si>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</si>
  <si>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</si>
  <si>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</si>
  <si>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</si>
  <si>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</si>
  <si>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</si>
  <si>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</si>
  <si>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</si>
  <si>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</si>
  <si>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</si>
  <si>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</si>
  <si>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</si>
  <si>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</si>
  <si>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</si>
  <si>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</si>
  <si>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</si>
  <si>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</si>
  <si>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</si>
  <si>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</si>
  <si>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</si>
  <si>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</si>
  <si>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</si>
  <si>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</si>
  <si>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</si>
  <si>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</si>
  <si>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</si>
  <si>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</si>
  <si>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</si>
  <si>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</si>
  <si>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</si>
  <si>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</si>
  <si>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</si>
  <si>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</si>
  <si>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</si>
  <si>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</si>
  <si>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</si>
  <si>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</si>
  <si>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</si>
  <si>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</si>
  <si>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</si>
  <si>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</si>
  <si>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</si>
  <si>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</si>
  <si>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</si>
  <si>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</si>
  <si>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</si>
  <si>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</si>
  <si>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</si>
  <si>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</si>
  <si>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</si>
  <si>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</si>
  <si>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</si>
  <si>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</si>
  <si>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</si>
  <si>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</si>
  <si>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</si>
  <si>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</si>
  <si>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</si>
  <si>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</si>
  <si>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</si>
  <si>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</si>
  <si>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</si>
  <si>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</si>
  <si>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</si>
  <si>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</si>
  <si>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</si>
  <si>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</si>
  <si>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</si>
  <si>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</si>
  <si>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</si>
  <si>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</si>
  <si>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</si>
  <si>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</si>
  <si>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</si>
  <si>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</si>
  <si>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</si>
  <si>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</si>
  <si>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</si>
  <si>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</si>
  <si>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</si>
  <si>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</si>
  <si>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</si>
  <si>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</si>
  <si>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</si>
  <si>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</si>
  <si>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</si>
  <si>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</si>
  <si>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</si>
  <si>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</si>
  <si>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</si>
  <si>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</si>
  <si>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</si>
  <si>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</si>
  <si>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</si>
  <si>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</si>
  <si>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</si>
  <si>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</si>
  <si>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</si>
  <si>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</si>
  <si>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</si>
  <si>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</si>
  <si>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</si>
  <si>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</si>
  <si>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</si>
  <si>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</si>
  <si>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</si>
  <si>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</si>
  <si>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</si>
  <si>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</si>
  <si>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</si>
  <si>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</si>
  <si>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</si>
  <si>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</si>
  <si>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</si>
  <si>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</si>
  <si>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</si>
  <si>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</si>
  <si>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</si>
  <si>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</si>
  <si>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</si>
  <si>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</si>
  <si>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</si>
  <si>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</si>
  <si>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</si>
  <si>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</si>
  <si>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</si>
  <si>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</si>
  <si>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</si>
  <si>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</si>
  <si>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</si>
  <si>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</si>
  <si>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</si>
  <si>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</si>
  <si>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</si>
  <si>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</si>
  <si>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</si>
  <si>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</si>
  <si>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</si>
  <si>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</si>
  <si>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</si>
  <si>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</si>
  <si>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</si>
  <si>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</si>
  <si>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</si>
  <si>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</si>
  <si>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</si>
  <si>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</si>
  <si>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</si>
  <si>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</si>
  <si>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</si>
  <si>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</si>
  <si>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</si>
  <si>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</si>
  <si>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</si>
  <si>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</si>
  <si>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</si>
  <si>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</si>
  <si>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</si>
  <si>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</si>
  <si>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</si>
  <si>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</si>
  <si>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</si>
  <si>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</si>
  <si>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</si>
  <si>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</si>
  <si>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</si>
  <si>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</si>
  <si>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</si>
  <si>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</si>
  <si>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</si>
  <si>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</si>
  <si>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</si>
  <si>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</si>
  <si>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</si>
  <si>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</si>
  <si>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</si>
  <si>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</si>
  <si>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</si>
  <si>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</si>
  <si>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</si>
  <si>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</si>
  <si>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</si>
  <si>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</si>
  <si>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</si>
  <si>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</si>
  <si>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</si>
  <si>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</si>
  <si>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</si>
  <si>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</si>
  <si>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</si>
  <si>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</si>
  <si>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</si>
  <si>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</si>
  <si>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</si>
  <si>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</si>
  <si>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</si>
  <si>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</si>
  <si>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</si>
  <si>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</si>
  <si>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</si>
  <si>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</si>
  <si>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</si>
  <si>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</si>
  <si>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</si>
  <si>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</si>
  <si>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</si>
  <si>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</si>
  <si>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</si>
  <si>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</si>
  <si>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</si>
  <si>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</si>
  <si>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</si>
  <si>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</si>
  <si>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</si>
  <si>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</si>
  <si>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</si>
  <si>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</si>
  <si>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</si>
  <si>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</si>
  <si>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</si>
  <si>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</si>
  <si>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</si>
  <si>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</si>
  <si>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</si>
  <si>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</si>
  <si>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</si>
  <si>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</si>
  <si>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</si>
  <si>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</si>
  <si>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</si>
  <si>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</si>
  <si>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</si>
  <si>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</si>
  <si>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</si>
  <si>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</si>
  <si>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</si>
  <si>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</si>
  <si>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</si>
  <si>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</si>
  <si>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</si>
  <si>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</si>
  <si>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</si>
  <si>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</si>
  <si>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</si>
  <si>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</si>
  <si>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</si>
  <si>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</si>
  <si>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</si>
  <si>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</si>
  <si>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</si>
  <si>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</si>
  <si>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</si>
  <si>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</si>
  <si>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</si>
  <si>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</si>
  <si>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</si>
  <si>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</si>
  <si>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</si>
  <si>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</si>
  <si>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</si>
  <si>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</si>
  <si>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</si>
  <si>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</si>
  <si>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</si>
  <si>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</si>
  <si>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</si>
  <si>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</si>
  <si>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</si>
  <si>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</si>
  <si>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</si>
  <si>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</si>
  <si>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</si>
  <si>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</si>
  <si>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</si>
  <si>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</si>
  <si>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</si>
  <si>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</si>
  <si>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</si>
  <si>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</si>
  <si>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</si>
  <si>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</si>
  <si>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</si>
  <si>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</si>
  <si>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</si>
  <si>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</si>
  <si>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</si>
  <si>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</si>
  <si>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</si>
  <si>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</si>
  <si>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</si>
  <si>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</si>
  <si>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</si>
  <si>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</si>
  <si>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</si>
  <si>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</si>
  <si>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</si>
  <si>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</si>
  <si>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</si>
  <si>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</si>
  <si>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</si>
  <si>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</si>
  <si>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</si>
  <si>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</si>
  <si>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</si>
  <si>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</si>
  <si>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</si>
  <si>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</si>
  <si>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</si>
  <si>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</si>
  <si>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</si>
  <si>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</si>
  <si>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</si>
  <si>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</si>
  <si>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</si>
  <si>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</si>
  <si>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</si>
  <si>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</si>
  <si>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</si>
  <si>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</si>
  <si>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</si>
  <si>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</si>
  <si>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</si>
  <si>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</si>
  <si>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</si>
  <si>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</si>
  <si>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</si>
  <si>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</si>
  <si>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</si>
  <si>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</si>
  <si>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</si>
  <si>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</si>
  <si>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</si>
  <si>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</si>
  <si>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</si>
  <si>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</si>
  <si>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</si>
  <si>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</si>
  <si>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</si>
  <si>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</si>
  <si>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</si>
  <si>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</si>
  <si>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</si>
  <si>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</si>
  <si>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</si>
  <si>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</si>
  <si>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</si>
  <si>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</si>
  <si>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</si>
  <si>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</si>
  <si>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</si>
  <si>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</si>
  <si>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</si>
  <si>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</si>
  <si>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</si>
  <si>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</si>
  <si>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</si>
  <si>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</si>
  <si>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</si>
  <si>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</si>
  <si>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</si>
  <si>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</si>
  <si>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</si>
  <si>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</si>
  <si>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</si>
  <si>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</si>
  <si>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</si>
  <si>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</si>
  <si>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</si>
  <si>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</si>
  <si>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</si>
  <si>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</si>
  <si>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</si>
  <si>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</si>
  <si>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</si>
  <si>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</si>
  <si>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</si>
  <si>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</si>
  <si>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</si>
  <si>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</si>
  <si>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</si>
  <si>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</si>
  <si>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</si>
  <si>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</si>
  <si>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</si>
  <si>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</si>
  <si>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</si>
  <si>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</si>
  <si>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</si>
  <si>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</si>
  <si>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</si>
  <si>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</si>
  <si>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</si>
  <si>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</si>
  <si>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</si>
  <si>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</si>
  <si>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</si>
  <si>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</si>
  <si>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</si>
  <si>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</si>
  <si>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</si>
  <si>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</si>
  <si>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</si>
  <si>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</si>
  <si>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</si>
  <si>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</si>
  <si>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</si>
  <si>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</si>
  <si>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</si>
  <si>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</si>
  <si>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</si>
  <si>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</si>
  <si>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</si>
  <si>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</si>
  <si>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</si>
  <si>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</si>
  <si>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</si>
  <si>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</si>
  <si>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</si>
  <si>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</si>
  <si>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</si>
  <si>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</si>
  <si>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</si>
  <si>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</si>
  <si>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</si>
  <si>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</si>
  <si>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</si>
  <si>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</si>
  <si>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</si>
  <si>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</si>
  <si>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</si>
  <si>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</si>
  <si>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</si>
  <si>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</si>
  <si>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</si>
  <si>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</si>
  <si>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</si>
  <si>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</si>
  <si>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</si>
  <si>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</si>
  <si>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</si>
  <si>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</si>
  <si>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</si>
  <si>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</si>
  <si>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</si>
  <si>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</si>
  <si>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</si>
  <si>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</si>
  <si>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</si>
  <si>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</si>
  <si>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</si>
  <si>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</si>
  <si>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</si>
  <si>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</si>
  <si>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</si>
  <si>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</si>
  <si>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</si>
  <si>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</si>
  <si>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</si>
  <si>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</si>
  <si>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</si>
  <si>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</si>
  <si>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</si>
  <si>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</si>
  <si>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</si>
  <si>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</si>
  <si>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</si>
  <si>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</si>
  <si>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</si>
  <si>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</si>
  <si>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</si>
  <si>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</si>
  <si>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</si>
  <si>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</si>
  <si>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</si>
  <si>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</si>
  <si>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</si>
  <si>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</si>
  <si>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</si>
  <si>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</si>
  <si>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</si>
  <si>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</si>
  <si>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</si>
  <si>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</si>
  <si>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</si>
  <si>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</si>
  <si>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</si>
  <si>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</si>
  <si>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</si>
  <si>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</si>
  <si>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</si>
  <si>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</si>
  <si>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</si>
  <si>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</si>
  <si>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</si>
  <si>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</si>
  <si>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</si>
  <si>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</si>
  <si>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</si>
  <si>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</si>
  <si>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</si>
  <si>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</si>
  <si>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</si>
  <si>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</si>
  <si>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</si>
  <si>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</si>
  <si>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</si>
  <si>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</si>
  <si>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</si>
  <si>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</si>
  <si>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</si>
  <si>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</si>
  <si>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</si>
  <si>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</si>
  <si>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</si>
  <si>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</si>
  <si>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</si>
  <si>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</si>
  <si>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</si>
  <si>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</si>
  <si>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</si>
  <si>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</si>
  <si>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</si>
  <si>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</si>
  <si>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</si>
  <si>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</si>
  <si>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</si>
  <si>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</si>
  <si>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</si>
  <si>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</si>
  <si>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</si>
  <si>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</si>
  <si>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</si>
  <si>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</si>
  <si>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</si>
  <si>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</si>
  <si>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</si>
  <si>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</si>
  <si>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</si>
  <si>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</si>
  <si>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</si>
  <si>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</si>
  <si>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</si>
  <si>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</si>
  <si>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</si>
  <si>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</si>
  <si>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</si>
  <si>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</si>
  <si>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</si>
  <si>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</si>
  <si>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</si>
  <si>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</si>
  <si>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</si>
  <si>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</si>
  <si>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</si>
  <si>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</si>
  <si>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</si>
  <si>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</si>
  <si>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</si>
  <si>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</si>
  <si>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</si>
  <si>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</si>
  <si>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</si>
  <si>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</si>
  <si>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</si>
  <si>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</si>
  <si>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</si>
  <si>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</si>
  <si>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</si>
  <si>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</si>
  <si>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</si>
  <si>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</si>
  <si>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</si>
  <si>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</si>
  <si>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</si>
  <si>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</si>
  <si>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</si>
  <si>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</si>
  <si>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</si>
  <si>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</si>
  <si>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</si>
  <si>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</si>
  <si>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</si>
  <si>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</si>
  <si>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</si>
  <si>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</si>
  <si>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</si>
  <si>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</si>
  <si>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</si>
  <si>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</si>
  <si>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</si>
  <si>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</si>
  <si>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</si>
  <si>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</si>
  <si>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</si>
  <si>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</si>
  <si>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</si>
  <si>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</si>
  <si>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</si>
  <si>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</si>
  <si>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</si>
  <si>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</si>
  <si>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</si>
  <si>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</si>
  <si>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</si>
  <si>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</si>
  <si>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</si>
  <si>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</si>
  <si>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</si>
  <si>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</si>
  <si>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</si>
  <si>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</si>
  <si>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</si>
  <si>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</si>
  <si>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</si>
  <si>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</si>
  <si>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</si>
  <si>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</si>
  <si>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</si>
  <si>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</si>
  <si>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</si>
  <si>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</si>
  <si>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</si>
  <si>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</si>
  <si>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</si>
  <si>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</si>
  <si>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</si>
  <si>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</si>
  <si>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</si>
  <si>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</si>
  <si>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</si>
  <si>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</si>
  <si>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</si>
  <si>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</si>
  <si>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</si>
  <si>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</si>
  <si>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</si>
  <si>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</si>
  <si>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</si>
  <si>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</si>
  <si>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</si>
  <si>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</si>
  <si>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</si>
  <si>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</si>
  <si>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</si>
  <si>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</si>
  <si>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</si>
  <si>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</si>
  <si>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</si>
  <si>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</si>
  <si>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</si>
  <si>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</si>
  <si>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</si>
  <si>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</si>
  <si>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</si>
  <si>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</si>
  <si>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</si>
  <si>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</si>
  <si>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</si>
  <si>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</si>
  <si>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</si>
  <si>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</si>
  <si>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</si>
  <si>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</si>
  <si>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</si>
  <si>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</si>
  <si>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</si>
  <si>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</si>
  <si>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</si>
  <si>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</si>
  <si>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</si>
  <si>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</si>
  <si>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</si>
  <si>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</si>
  <si>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</si>
  <si>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</si>
  <si>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</si>
  <si>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</si>
  <si>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</si>
  <si>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</si>
  <si>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</si>
  <si>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</si>
  <si>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</si>
  <si>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</si>
  <si>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</si>
  <si>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</si>
  <si>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</si>
  <si>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</si>
  <si>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</si>
  <si>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</si>
  <si>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</si>
  <si>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</si>
  <si>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</si>
  <si>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</si>
  <si>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</si>
  <si>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</si>
  <si>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</si>
  <si>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</si>
  <si>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</si>
  <si>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</si>
  <si>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</si>
  <si>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</si>
  <si>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</si>
  <si>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</si>
  <si>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</si>
  <si>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</si>
  <si>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</si>
  <si>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</si>
  <si>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</si>
  <si>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</si>
  <si>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</si>
  <si>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</si>
  <si>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</si>
  <si>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</si>
  <si>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</si>
  <si>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</si>
  <si>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</si>
  <si>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</si>
  <si>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</si>
  <si>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</si>
  <si>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</si>
  <si>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</si>
  <si>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</si>
  <si>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</si>
  <si>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</si>
  <si>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</si>
  <si>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</si>
  <si>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</si>
  <si>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</si>
  <si>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</si>
  <si>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</si>
  <si>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</si>
  <si>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</si>
  <si>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</si>
  <si>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</si>
  <si>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</si>
  <si>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</si>
  <si>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</si>
  <si>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</si>
  <si>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</si>
  <si>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</si>
  <si>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</si>
  <si>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</si>
  <si>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</si>
  <si>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</si>
  <si>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</si>
  <si>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</si>
  <si>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</si>
  <si>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</si>
  <si>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</si>
  <si>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</si>
  <si>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</si>
  <si>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</si>
  <si>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</si>
  <si>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</si>
  <si>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</si>
  <si>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</si>
  <si>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</si>
  <si>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</si>
  <si>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</si>
  <si>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</si>
  <si>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</si>
  <si>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</si>
  <si>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</si>
  <si>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</si>
  <si>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</si>
  <si>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</si>
  <si>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</si>
  <si>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</si>
  <si>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</si>
  <si>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</si>
  <si>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</si>
  <si>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</si>
  <si>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</si>
  <si>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</si>
  <si>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</si>
  <si>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</si>
  <si>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</si>
  <si>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</si>
  <si>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</si>
  <si>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</si>
  <si>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</si>
  <si>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</si>
  <si>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</si>
  <si>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</si>
  <si>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</si>
  <si>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</si>
  <si>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</si>
  <si>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</si>
  <si>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</si>
  <si>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</si>
  <si>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</si>
  <si>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</si>
  <si>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</si>
  <si>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</si>
  <si>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</si>
  <si>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</si>
  <si>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</si>
  <si>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</si>
  <si>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</si>
  <si>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</si>
  <si>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</si>
  <si>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</si>
  <si>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</si>
  <si>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</si>
  <si>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</si>
  <si>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</si>
  <si>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</si>
  <si>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</si>
  <si>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</si>
  <si>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</si>
  <si>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</si>
  <si>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</si>
  <si>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</si>
  <si>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</si>
  <si>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</si>
  <si>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</si>
  <si>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</si>
  <si>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</si>
  <si>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</si>
  <si>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</si>
  <si>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</si>
  <si>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</si>
  <si>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</si>
  <si>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</si>
  <si>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</si>
  <si>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</si>
  <si>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</si>
  <si>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</si>
  <si>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</si>
  <si>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</si>
  <si>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</si>
  <si>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</si>
  <si>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</si>
  <si>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</si>
  <si>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</si>
  <si>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</si>
  <si>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</si>
  <si>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</si>
  <si>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</si>
  <si>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</si>
  <si>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</si>
  <si>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</si>
  <si>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</si>
  <si>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</si>
  <si>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</si>
  <si>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</si>
  <si>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</si>
  <si>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</si>
  <si>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</si>
  <si>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</si>
  <si>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</si>
  <si>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</si>
  <si>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</si>
  <si>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</si>
  <si>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</si>
  <si>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</si>
  <si>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</si>
  <si>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</si>
  <si>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</si>
  <si>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</si>
  <si>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</si>
  <si>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</si>
  <si>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</si>
  <si>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</si>
  <si>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</si>
  <si>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</si>
  <si>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</si>
  <si>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</si>
  <si>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</si>
  <si>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</si>
  <si>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</si>
  <si>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</si>
  <si>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</si>
  <si>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</si>
  <si>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</si>
  <si>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</si>
  <si>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</si>
  <si>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</si>
  <si>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</si>
  <si>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</si>
  <si>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</si>
  <si>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</si>
  <si>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</si>
  <si>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</si>
  <si>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</si>
  <si>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</si>
  <si>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</si>
  <si>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</si>
  <si>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</si>
  <si>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</si>
  <si>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</si>
  <si>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</si>
  <si>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</si>
  <si>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</si>
  <si>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</si>
  <si>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</si>
  <si>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</si>
  <si>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</si>
  <si>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</si>
  <si>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</si>
  <si>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</si>
  <si>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</si>
  <si>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</si>
  <si>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</si>
  <si>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</si>
  <si>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</si>
  <si>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</si>
  <si>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</si>
  <si>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</si>
  <si>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</si>
  <si>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</si>
  <si>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</si>
  <si>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</si>
  <si>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</si>
  <si>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</si>
  <si>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</si>
  <si>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</si>
  <si>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</si>
  <si>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</si>
  <si>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</si>
  <si>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</si>
  <si>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</si>
  <si>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</si>
  <si>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</si>
  <si>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</si>
  <si>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</si>
  <si>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</si>
  <si>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</si>
  <si>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</si>
  <si>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</si>
  <si>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</si>
  <si>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</si>
  <si>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</si>
  <si>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</si>
  <si>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</si>
  <si>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</si>
  <si>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</si>
  <si>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</si>
  <si>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</si>
  <si>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</si>
  <si>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</si>
  <si>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</si>
  <si>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</si>
  <si>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</si>
  <si>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</si>
  <si>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</si>
  <si>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</si>
  <si>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</si>
  <si>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</si>
  <si>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</si>
  <si>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</si>
  <si>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</si>
  <si>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</si>
  <si>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</si>
  <si>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</si>
  <si>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</si>
  <si>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</si>
  <si>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</si>
  <si>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</si>
  <si>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</si>
  <si>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</si>
  <si>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</si>
  <si>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</si>
  <si>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</si>
  <si>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</si>
  <si>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</si>
  <si>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</si>
  <si>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</si>
  <si>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</si>
  <si>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</si>
  <si>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</si>
  <si>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</si>
  <si>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</si>
  <si>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</si>
  <si>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</si>
  <si>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</si>
  <si>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</si>
  <si>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</si>
  <si>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</si>
  <si>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</si>
  <si>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</si>
  <si>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</si>
  <si>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</si>
  <si>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</si>
  <si>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</si>
  <si>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</si>
  <si>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</si>
  <si>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</si>
  <si>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</si>
  <si>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</si>
  <si>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</si>
  <si>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</si>
  <si>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</si>
  <si>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</si>
  <si>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</si>
  <si>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</si>
  <si>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</si>
  <si>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</si>
  <si>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</si>
  <si>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</si>
  <si>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</si>
  <si>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</si>
  <si>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</si>
  <si>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</si>
  <si>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</si>
  <si>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</si>
  <si>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</si>
  <si>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</si>
  <si>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</si>
  <si>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</si>
  <si>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</si>
  <si>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</si>
  <si>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</si>
  <si>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</si>
  <si>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</si>
  <si>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</si>
  <si>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</si>
  <si>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</si>
  <si>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</si>
  <si>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</si>
  <si>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</si>
  <si>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</si>
  <si>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</si>
  <si>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</si>
  <si>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</si>
  <si>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</si>
  <si>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</si>
  <si>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</si>
  <si>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</si>
  <si>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</si>
  <si>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</si>
  <si>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</si>
  <si>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</si>
  <si>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</si>
  <si>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</si>
  <si>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</si>
  <si>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</si>
  <si>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</si>
  <si>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</si>
  <si>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</si>
  <si>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</si>
  <si>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</si>
  <si>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</si>
  <si>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</si>
  <si>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</si>
  <si>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</si>
  <si>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</si>
  <si>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</si>
  <si>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</si>
  <si>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</si>
  <si>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</si>
  <si>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</si>
  <si>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</si>
  <si>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</si>
  <si>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</si>
  <si>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</si>
  <si>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</si>
  <si>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</si>
  <si>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</si>
  <si>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</si>
  <si>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</si>
  <si>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</si>
  <si>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</si>
  <si>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</si>
  <si>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</si>
  <si>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</si>
  <si>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</si>
  <si>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</si>
  <si>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</si>
  <si>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</si>
  <si>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</si>
  <si>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</si>
  <si>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</si>
  <si>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</si>
  <si>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</si>
  <si>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</si>
  <si>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</si>
  <si>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</si>
  <si>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</si>
  <si>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</si>
  <si>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</si>
  <si>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</si>
  <si>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</si>
  <si>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</si>
  <si>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</si>
  <si>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</si>
  <si>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</si>
  <si>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</si>
  <si>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</si>
  <si>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</si>
  <si>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</si>
  <si>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</si>
  <si>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</si>
  <si>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</si>
  <si>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</si>
  <si>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</si>
  <si>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</si>
  <si>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</si>
  <si>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</si>
  <si>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</si>
  <si>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</si>
  <si>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</si>
  <si>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</si>
  <si>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</si>
  <si>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</si>
  <si>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</si>
  <si>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</si>
  <si>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</si>
  <si>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</si>
  <si>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</si>
  <si>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</si>
  <si>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</si>
  <si>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</si>
  <si>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</si>
  <si>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</si>
  <si>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</si>
  <si>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</si>
  <si>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</si>
  <si>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</si>
  <si>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</si>
  <si>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</si>
  <si>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</si>
  <si>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</si>
  <si>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</si>
  <si>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</si>
  <si>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</si>
  <si>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</si>
  <si>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</si>
  <si>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</si>
  <si>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</si>
  <si>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</si>
  <si>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</si>
  <si>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</si>
  <si>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</si>
  <si>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</si>
  <si>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</si>
  <si>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</si>
  <si>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</si>
  <si>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</si>
  <si>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</si>
  <si>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</si>
  <si>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</si>
  <si>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</si>
  <si>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</si>
  <si>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</si>
  <si>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</si>
  <si>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</si>
  <si>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</si>
  <si>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</si>
  <si>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</si>
  <si>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</si>
  <si>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</si>
  <si>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</si>
  <si>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</si>
  <si>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</si>
  <si>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</si>
  <si>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</si>
  <si>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</si>
  <si>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</si>
  <si>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</si>
  <si>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</si>
  <si>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</si>
  <si>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</si>
  <si>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</si>
  <si>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</si>
  <si>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</si>
  <si>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</si>
  <si>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</si>
  <si>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</si>
  <si>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</si>
  <si>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</si>
  <si>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</si>
  <si>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</si>
  <si>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</si>
  <si>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</si>
  <si>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</si>
  <si>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</si>
  <si>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</si>
  <si>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</si>
  <si>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</si>
  <si>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</si>
  <si>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</si>
  <si>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</si>
  <si>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</si>
  <si>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</si>
  <si>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</si>
  <si>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</si>
  <si>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</si>
  <si>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</si>
  <si>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</si>
  <si>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</si>
  <si>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</si>
  <si>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</si>
  <si>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</si>
  <si>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</si>
  <si>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</si>
  <si>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</si>
  <si>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</si>
  <si>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</si>
  <si>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</si>
  <si>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</si>
  <si>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</si>
  <si>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</si>
  <si>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</si>
  <si>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</si>
  <si>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</si>
  <si>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</si>
  <si>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</si>
  <si>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</si>
  <si>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</si>
  <si>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</si>
  <si>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</si>
  <si>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</si>
  <si>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</si>
  <si>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</si>
  <si>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</si>
  <si>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</si>
  <si>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</si>
  <si>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</si>
  <si>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</si>
  <si>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</si>
  <si>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</si>
  <si>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</si>
  <si>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</si>
  <si>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</si>
  <si>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</si>
  <si>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</si>
  <si>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</si>
  <si>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</si>
  <si>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</si>
  <si>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</si>
  <si>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</si>
  <si>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</si>
  <si>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</si>
  <si>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</si>
  <si>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</si>
  <si>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</si>
  <si>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</si>
  <si>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</si>
  <si>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</si>
  <si>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</si>
  <si>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</si>
  <si>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</si>
  <si>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</si>
  <si>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</si>
  <si>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</si>
  <si>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</si>
  <si>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</si>
  <si>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</si>
  <si>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</si>
  <si>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</si>
  <si>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</si>
  <si>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</si>
  <si>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</si>
  <si>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</si>
  <si>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</si>
  <si>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</si>
  <si>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</si>
  <si>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</si>
  <si>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</si>
  <si>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</si>
  <si>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</si>
  <si>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</si>
  <si>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</si>
  <si>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</si>
  <si>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</si>
  <si>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</si>
  <si>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</si>
  <si>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</si>
  <si>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</si>
  <si>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</si>
  <si>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</si>
  <si>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</si>
  <si>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</si>
  <si>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</si>
  <si>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</si>
  <si>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</si>
  <si>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</si>
  <si>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</si>
  <si>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</si>
  <si>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</si>
  <si>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</si>
  <si>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</si>
  <si>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</si>
  <si>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</si>
  <si>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</si>
  <si>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</si>
  <si>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</si>
  <si>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</si>
  <si>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</si>
  <si>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</si>
  <si>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</si>
  <si>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</si>
  <si>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</si>
  <si>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</si>
  <si>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</si>
  <si>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</si>
  <si>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</si>
  <si>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</si>
  <si>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</si>
  <si>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</si>
  <si>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</si>
  <si>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</si>
  <si>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</si>
  <si>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</si>
  <si>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</si>
  <si>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</si>
  <si>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</si>
  <si>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</si>
  <si>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</si>
  <si>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</si>
  <si>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</si>
  <si>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</si>
  <si>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</si>
  <si>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</si>
  <si>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</si>
  <si>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</si>
  <si>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</si>
  <si>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</si>
  <si>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</si>
  <si>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</si>
  <si>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</si>
  <si>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</si>
  <si>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</si>
  <si>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</si>
  <si>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</si>
  <si>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</si>
  <si>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</si>
  <si>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</si>
  <si>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</si>
  <si>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</si>
  <si>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</si>
  <si>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</si>
  <si>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</si>
  <si>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</si>
  <si>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</si>
  <si>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</si>
  <si>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</si>
  <si>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</si>
  <si>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</si>
  <si>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</si>
  <si>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</si>
  <si>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</si>
  <si>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</si>
  <si>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</si>
  <si>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</si>
  <si>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</si>
  <si>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</si>
  <si>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</si>
  <si>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</si>
  <si>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</si>
  <si>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</si>
  <si>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</si>
  <si>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</si>
  <si>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</si>
  <si>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</si>
  <si>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</si>
  <si>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</si>
  <si>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</si>
  <si>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</si>
  <si>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</si>
  <si>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</si>
  <si>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</si>
  <si>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</si>
  <si>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</si>
  <si>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</si>
  <si>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</si>
  <si>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</si>
  <si>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</si>
  <si>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</si>
  <si>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</si>
  <si>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</si>
  <si>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</si>
  <si>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</si>
  <si>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</si>
  <si>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</si>
  <si>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</si>
  <si>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</si>
  <si>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</si>
  <si>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</si>
  <si>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</si>
  <si>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</si>
  <si>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</si>
  <si>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</si>
  <si>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</si>
  <si>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</si>
  <si>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</si>
  <si>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</si>
  <si>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</si>
  <si>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</si>
  <si>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</si>
  <si>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</si>
  <si>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</si>
  <si>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</si>
  <si>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</si>
  <si>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</si>
  <si>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</si>
  <si>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</si>
  <si>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</si>
  <si>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</si>
  <si>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</si>
  <si>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</si>
  <si>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</si>
  <si>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</si>
  <si>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</si>
  <si>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</si>
  <si>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</si>
  <si>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</si>
  <si>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</si>
  <si>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</si>
  <si>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</si>
  <si>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</si>
  <si>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</si>
  <si>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</si>
  <si>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</si>
  <si>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</si>
  <si>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</si>
  <si>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</si>
  <si>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</si>
  <si>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</si>
  <si>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</si>
  <si>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</si>
  <si>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</si>
  <si>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</si>
  <si>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</si>
  <si>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</si>
  <si>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</si>
  <si>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</si>
  <si>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</si>
  <si>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</si>
  <si>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</si>
  <si>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</si>
  <si>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</si>
  <si>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</si>
  <si>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</si>
  <si>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</si>
  <si>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</si>
  <si>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</si>
  <si>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</si>
  <si>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</si>
  <si>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</si>
  <si>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</si>
  <si>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</si>
  <si>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</si>
  <si>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</si>
  <si>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</si>
  <si>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</si>
  <si>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</si>
  <si>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</si>
  <si>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</si>
  <si>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</si>
  <si>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</si>
  <si>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</si>
  <si>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</si>
  <si>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</si>
  <si>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</si>
  <si>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</si>
  <si>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</si>
  <si>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</si>
  <si>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</si>
  <si>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</si>
  <si>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</si>
  <si>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</si>
  <si>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</si>
  <si>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</si>
  <si>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</si>
  <si>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</si>
  <si>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</si>
  <si>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</si>
  <si>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</si>
  <si>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</si>
  <si>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</si>
  <si>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</si>
  <si>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</si>
  <si>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</si>
  <si>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</si>
  <si>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</si>
  <si>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</si>
  <si>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</si>
  <si>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</si>
  <si>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</si>
  <si>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</si>
  <si>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</si>
  <si>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</si>
  <si>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</si>
  <si>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</si>
  <si>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</si>
  <si>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</si>
  <si>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</si>
  <si>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</si>
  <si>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</si>
  <si>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</si>
  <si>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</si>
  <si>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</si>
  <si>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</si>
  <si>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</si>
  <si>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</si>
  <si>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</si>
  <si>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</si>
  <si>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</si>
  <si>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</si>
  <si>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</si>
  <si>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</si>
  <si>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</si>
  <si>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</si>
  <si>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</si>
  <si>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</si>
  <si>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</si>
  <si>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</si>
  <si>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</si>
  <si>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</si>
  <si>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</si>
  <si>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</si>
  <si>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</si>
  <si>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</si>
  <si>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</si>
  <si>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</si>
  <si>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</si>
  <si>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</si>
  <si>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</si>
  <si>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</si>
  <si>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</si>
  <si>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</si>
  <si>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</si>
  <si>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</si>
  <si>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</si>
  <si>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</si>
  <si>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</si>
  <si>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</si>
  <si>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</si>
  <si>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</si>
  <si>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</si>
  <si>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</si>
  <si>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</si>
  <si>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</si>
  <si>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</si>
  <si>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</si>
  <si>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</si>
  <si>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</si>
  <si>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</si>
  <si>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</si>
  <si>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</si>
  <si>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</si>
  <si>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</si>
  <si>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</si>
  <si>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</si>
  <si>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</si>
  <si>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</si>
  <si>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</si>
  <si>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</si>
  <si>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</si>
  <si>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</si>
  <si>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</si>
  <si>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</si>
  <si>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</si>
  <si>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</si>
  <si>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</si>
  <si>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</si>
  <si>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</si>
  <si>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</si>
  <si>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</si>
  <si>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</si>
  <si>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</si>
  <si>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</si>
  <si>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</si>
  <si>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</si>
  <si>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</si>
  <si>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</si>
  <si>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</si>
  <si>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</si>
  <si>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</si>
  <si>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</si>
  <si>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</si>
  <si>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</si>
  <si>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</si>
  <si>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</si>
  <si>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</si>
  <si>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</si>
  <si>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</si>
  <si>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</si>
  <si>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</si>
  <si>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</si>
  <si>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</si>
  <si>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</si>
  <si>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</si>
  <si>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</si>
  <si>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</si>
  <si>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</si>
  <si>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</si>
  <si>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</si>
  <si>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</si>
  <si>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</si>
  <si>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</si>
  <si>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</si>
  <si>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</si>
  <si>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</si>
  <si>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</si>
  <si>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</si>
  <si>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</si>
  <si>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</si>
  <si>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</si>
  <si>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</si>
  <si>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</si>
  <si>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</si>
  <si>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</si>
  <si>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</si>
  <si>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</si>
  <si>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</si>
  <si>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</si>
  <si>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</si>
  <si>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</si>
  <si>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</si>
  <si>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</si>
  <si>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</si>
  <si>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</si>
  <si>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</si>
  <si>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</si>
  <si>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</si>
  <si>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</si>
  <si>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</si>
  <si>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</si>
  <si>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</si>
  <si>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</si>
  <si>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</si>
  <si>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</si>
  <si>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</si>
  <si>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</si>
  <si>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</si>
  <si>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</si>
  <si>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</si>
  <si>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</si>
  <si>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</si>
  <si>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</si>
  <si>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</si>
  <si>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</si>
  <si>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</si>
  <si>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</si>
  <si>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</si>
  <si>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</si>
  <si>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</si>
  <si>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</si>
  <si>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</si>
  <si>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</si>
  <si>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</si>
  <si>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</si>
  <si>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</si>
  <si>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</si>
  <si>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</si>
  <si>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</si>
  <si>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</si>
  <si>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</si>
  <si>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</si>
  <si>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</si>
  <si>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</si>
  <si>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</si>
  <si>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</si>
  <si>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</si>
  <si>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</si>
  <si>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</si>
  <si>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</si>
  <si>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</si>
  <si>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</si>
  <si>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</si>
  <si>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</si>
  <si>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</si>
  <si>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</si>
  <si>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</si>
  <si>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</si>
  <si>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</si>
  <si>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</si>
  <si>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</si>
  <si>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</si>
  <si>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</si>
  <si>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</si>
  <si>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</si>
  <si>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</si>
  <si>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</si>
  <si>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</si>
  <si>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</si>
  <si>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</si>
  <si>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</si>
  <si>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</si>
  <si>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</si>
  <si>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</si>
  <si>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</si>
  <si>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</si>
  <si>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</si>
  <si>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</si>
  <si>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</si>
  <si>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</si>
  <si>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</si>
  <si>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</si>
  <si>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</si>
  <si>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</si>
  <si>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</si>
  <si>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</si>
  <si>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</si>
  <si>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</si>
  <si>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</si>
  <si>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</si>
  <si>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</si>
  <si>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</si>
  <si>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</si>
  <si>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</si>
  <si>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</si>
  <si>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</si>
  <si>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</si>
  <si>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</si>
  <si>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</si>
  <si>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</si>
  <si>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</si>
  <si>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</si>
  <si>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</si>
  <si>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</si>
  <si>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</si>
  <si>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</si>
  <si>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</si>
  <si>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</si>
  <si>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</si>
  <si>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</si>
  <si>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</si>
  <si>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</si>
  <si>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</si>
  <si>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</si>
  <si>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</si>
  <si>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</si>
  <si>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</si>
  <si>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</si>
  <si>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</si>
  <si>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</si>
  <si>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</si>
  <si>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</si>
  <si>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</si>
  <si>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</si>
  <si>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</si>
  <si>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</si>
  <si>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</si>
  <si>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</si>
  <si>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</si>
  <si>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</si>
  <si>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</si>
  <si>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</si>
  <si>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</si>
  <si>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</si>
  <si>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</si>
  <si>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</si>
  <si>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</si>
  <si>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</si>
  <si>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</si>
  <si>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</si>
  <si>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</si>
  <si>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</si>
  <si>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</si>
  <si>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</si>
  <si>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</si>
  <si>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</si>
  <si>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</si>
  <si>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</si>
  <si>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</si>
  <si>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</si>
  <si>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</si>
  <si>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</si>
  <si>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</si>
  <si>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</si>
  <si>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</si>
  <si>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</si>
  <si>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</si>
  <si>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</si>
  <si>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</si>
  <si>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</si>
  <si>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</si>
  <si>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</si>
  <si>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</si>
  <si>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</si>
  <si>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</si>
  <si>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</si>
  <si>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</si>
  <si>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</si>
  <si>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</si>
  <si>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</si>
  <si>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</si>
  <si>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</si>
  <si>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</si>
  <si>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</si>
  <si>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</si>
  <si>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</si>
  <si>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</si>
  <si>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</si>
  <si>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</si>
  <si>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</si>
  <si>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</si>
  <si>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</si>
  <si>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</si>
  <si>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</si>
  <si>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</si>
  <si>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</si>
  <si>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</si>
  <si>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</si>
  <si>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</si>
  <si>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</si>
  <si>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</si>
  <si>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</si>
  <si>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</si>
  <si>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</si>
  <si>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</si>
  <si>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</si>
  <si>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</si>
  <si>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</si>
  <si>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</si>
  <si>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</si>
  <si>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</si>
  <si>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</si>
  <si>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</si>
  <si>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</si>
  <si>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</si>
  <si>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</si>
  <si>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</si>
  <si>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</si>
  <si>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</si>
  <si>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</si>
  <si>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</si>
  <si>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</si>
  <si>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</si>
  <si>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</si>
  <si>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</si>
  <si>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</si>
  <si>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</si>
  <si>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</si>
  <si>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</si>
  <si>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</si>
  <si>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</si>
  <si>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</si>
  <si>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</si>
  <si>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</si>
  <si>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</si>
  <si>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</si>
  <si>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</si>
  <si>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</si>
  <si>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</si>
  <si>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</si>
  <si>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</si>
  <si>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</si>
  <si>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</si>
  <si>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</si>
  <si>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</si>
  <si>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</si>
  <si>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</si>
  <si>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</si>
  <si>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</si>
  <si>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</si>
  <si>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</si>
  <si>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</si>
  <si>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</si>
  <si>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</si>
  <si>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</si>
  <si>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</si>
  <si>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</si>
  <si>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</si>
  <si>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</si>
  <si>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</si>
  <si>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</si>
  <si>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</si>
  <si>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</si>
  <si>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</si>
  <si>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</si>
  <si>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</si>
  <si>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</si>
  <si>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</si>
  <si>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</si>
  <si>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</si>
  <si>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</si>
  <si>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</si>
  <si>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</si>
  <si>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</si>
  <si>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</si>
  <si>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</si>
  <si>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</si>
  <si>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</si>
  <si>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</si>
  <si>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</si>
  <si>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</si>
  <si>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</si>
  <si>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</si>
  <si>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</si>
  <si>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</si>
  <si>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</si>
  <si>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</si>
  <si>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</si>
  <si>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</si>
  <si>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</si>
  <si>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</si>
  <si>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</si>
  <si>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</si>
  <si>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</si>
  <si>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</si>
  <si>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</si>
  <si>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</si>
  <si>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</si>
  <si>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</si>
  <si>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</si>
  <si>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</si>
  <si>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</si>
  <si>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</si>
  <si>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</si>
  <si>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</si>
  <si>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</si>
  <si>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</si>
  <si>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</si>
  <si>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</si>
  <si>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</si>
  <si>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</si>
  <si>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</si>
  <si>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</si>
  <si>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</si>
  <si>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</si>
  <si>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</si>
  <si>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</si>
  <si>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</si>
  <si>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</si>
  <si>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</si>
  <si>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</si>
  <si>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</si>
  <si>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</si>
  <si>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</si>
  <si>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</si>
  <si>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</si>
  <si>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</si>
  <si>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</si>
  <si>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</si>
  <si>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</si>
  <si>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</si>
  <si>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</si>
  <si>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</si>
  <si>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</si>
  <si>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</si>
  <si>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</si>
  <si>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</si>
  <si>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</si>
  <si>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</si>
  <si>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</si>
  <si>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</si>
  <si>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</si>
  <si>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</si>
  <si>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</si>
  <si>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</si>
  <si>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</si>
  <si>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</si>
  <si>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</si>
  <si>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</si>
  <si>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</si>
  <si>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</si>
  <si>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</si>
  <si>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</si>
  <si>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</si>
  <si>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</si>
  <si>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</si>
  <si>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</si>
  <si>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</si>
  <si>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</si>
  <si>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</si>
  <si>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</si>
  <si>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</si>
  <si>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</si>
  <si>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</si>
  <si>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</si>
  <si>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</si>
  <si>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</si>
  <si>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</si>
  <si>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</si>
  <si>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</si>
  <si>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</si>
  <si>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</si>
  <si>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</si>
  <si>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</si>
  <si>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</si>
  <si>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</si>
  <si>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</si>
  <si>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</si>
  <si>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</si>
  <si>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</si>
  <si>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</si>
  <si>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</si>
  <si>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</si>
  <si>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</si>
  <si>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</si>
  <si>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</si>
  <si>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</si>
  <si>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</si>
  <si>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</si>
  <si>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</si>
  <si>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</si>
  <si>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</si>
  <si>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</si>
  <si>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</si>
  <si>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</si>
  <si>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</si>
  <si>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</si>
  <si>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</si>
  <si>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</si>
  <si>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</si>
  <si>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</si>
  <si>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</si>
  <si>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</si>
  <si>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</si>
  <si>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</si>
  <si>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</si>
  <si>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</si>
  <si>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</si>
  <si>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</si>
  <si>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</si>
  <si>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</si>
  <si>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</si>
  <si>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</si>
  <si>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</si>
  <si>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</si>
  <si>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</si>
  <si>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</si>
  <si>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</si>
  <si>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</si>
  <si>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</si>
  <si>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</si>
  <si>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</si>
  <si>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</si>
  <si>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</si>
  <si>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</si>
  <si>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</si>
  <si>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</si>
  <si>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</si>
  <si>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</si>
  <si>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</si>
  <si>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</si>
  <si>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</si>
  <si>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</si>
  <si>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</si>
  <si>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</si>
  <si>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</si>
  <si>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</si>
  <si>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</si>
  <si>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</si>
  <si>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</si>
  <si>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</si>
  <si>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</si>
  <si>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</si>
  <si>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</si>
  <si>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</si>
  <si>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</si>
  <si>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</si>
  <si>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</si>
  <si>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</si>
  <si>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</si>
  <si>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</si>
  <si>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</si>
  <si>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</si>
  <si>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</si>
  <si>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</si>
  <si>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</si>
  <si>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</si>
  <si>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</si>
  <si>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</si>
  <si>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</si>
  <si>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</si>
  <si>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</si>
  <si>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</si>
  <si>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</si>
  <si>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</si>
  <si>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</si>
  <si>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</si>
  <si>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</si>
  <si>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</si>
  <si>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</si>
  <si>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</si>
  <si>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</si>
  <si>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</si>
  <si>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</si>
  <si>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</si>
  <si>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</si>
  <si>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</si>
  <si>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</si>
  <si>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</si>
  <si>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</si>
  <si>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</si>
  <si>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</si>
  <si>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</si>
  <si>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</si>
  <si>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</si>
  <si>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</si>
  <si>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</si>
  <si>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</si>
  <si>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</si>
  <si>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</si>
  <si>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</si>
  <si>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</si>
  <si>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</si>
  <si>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</si>
  <si>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</si>
  <si>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</si>
  <si>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</si>
  <si>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</si>
  <si>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</si>
  <si>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</si>
  <si>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</si>
  <si>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</si>
  <si>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</si>
  <si>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</si>
  <si>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</si>
  <si>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</si>
  <si>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</si>
  <si>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</si>
  <si>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</si>
  <si>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</si>
  <si>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</si>
  <si>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</si>
  <si>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</si>
  <si>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</si>
  <si>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</si>
  <si>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</si>
  <si>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</si>
  <si>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</si>
  <si>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</si>
  <si>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</si>
  <si>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</si>
  <si>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</si>
  <si>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</si>
  <si>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</si>
  <si>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</si>
  <si>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</si>
  <si>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</si>
  <si>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</si>
  <si>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</si>
  <si>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</si>
  <si>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</si>
  <si>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</si>
  <si>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</si>
  <si>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</si>
  <si>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</si>
  <si>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</si>
  <si>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</si>
  <si>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</si>
  <si>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</si>
  <si>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</si>
  <si>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</si>
  <si>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</si>
  <si>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</si>
  <si>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</si>
  <si>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</si>
  <si>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</si>
  <si>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</si>
  <si>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</si>
  <si>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</si>
  <si>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</si>
  <si>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</si>
  <si>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</si>
  <si>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</si>
  <si>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</si>
  <si>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</si>
  <si>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</si>
  <si>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</si>
  <si>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</si>
  <si>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</si>
  <si>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</si>
  <si>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</si>
  <si>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</si>
  <si>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</si>
  <si>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</si>
  <si>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</si>
  <si>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</si>
  <si>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</si>
  <si>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</si>
  <si>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</si>
  <si>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</si>
  <si>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</si>
  <si>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</si>
  <si>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</si>
  <si>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</si>
  <si>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</si>
  <si>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</si>
  <si>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</si>
  <si>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</si>
  <si>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</si>
  <si>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</si>
  <si>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</si>
  <si>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</si>
  <si>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</si>
  <si>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</si>
  <si>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</si>
  <si>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</si>
  <si>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</si>
  <si>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</si>
  <si>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</si>
  <si>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</si>
  <si>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</si>
  <si>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</si>
  <si>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</si>
  <si>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</si>
  <si>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</si>
  <si>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</si>
  <si>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</si>
  <si>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</si>
  <si>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</si>
  <si>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</si>
  <si>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</si>
  <si>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</si>
  <si>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</si>
  <si>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</si>
  <si>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</si>
  <si>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</si>
  <si>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</si>
  <si>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</si>
  <si>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</si>
  <si>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</si>
  <si>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</si>
  <si>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</si>
  <si>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</si>
  <si>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</si>
  <si>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</si>
  <si>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</si>
  <si>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</si>
  <si>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</si>
  <si>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</si>
  <si>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</si>
  <si>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</si>
  <si>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</si>
  <si>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</si>
  <si>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</si>
  <si>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</si>
  <si>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</si>
  <si>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</si>
  <si>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</si>
  <si>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</si>
  <si>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</si>
  <si>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</si>
  <si>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</si>
  <si>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</si>
  <si>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</si>
  <si>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</si>
  <si>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</si>
  <si>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</si>
  <si>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</si>
  <si>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</si>
  <si>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</si>
  <si>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</si>
  <si>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</si>
  <si>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</si>
  <si>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</si>
  <si>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</si>
  <si>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</si>
  <si>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</si>
  <si>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</si>
  <si>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</si>
  <si>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</si>
  <si>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</si>
  <si>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</si>
  <si>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</si>
  <si>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</si>
  <si>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</si>
  <si>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</si>
  <si>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</si>
  <si>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</si>
  <si>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</si>
  <si>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</si>
  <si>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</si>
  <si>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</si>
  <si>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</si>
  <si>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</si>
  <si>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</si>
  <si>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</si>
  <si>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</si>
  <si>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</si>
  <si>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</si>
  <si>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</si>
  <si>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</si>
  <si>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</si>
  <si>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</si>
  <si>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</si>
  <si>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</si>
  <si>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</si>
  <si>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</si>
  <si>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</si>
  <si>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</si>
  <si>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</si>
  <si>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</si>
  <si>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</si>
  <si>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</si>
  <si>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</si>
  <si>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</si>
  <si>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</si>
  <si>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</si>
  <si>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</si>
  <si>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</si>
  <si>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</si>
  <si>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</si>
  <si>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</si>
  <si>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</si>
  <si>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</si>
  <si>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</si>
  <si>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</si>
  <si>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</si>
  <si>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</si>
  <si>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</si>
  <si>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</si>
  <si>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</si>
  <si>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</si>
  <si>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</si>
  <si>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</si>
  <si>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</si>
  <si>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</si>
  <si>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</si>
  <si>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</si>
  <si>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</si>
  <si>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</si>
  <si>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</si>
  <si>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</si>
  <si>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</si>
  <si>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</si>
  <si>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</si>
  <si>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</si>
  <si>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</si>
  <si>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</si>
  <si>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</si>
  <si>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</si>
  <si>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</si>
  <si>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</si>
  <si>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</si>
  <si>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</si>
  <si>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</si>
  <si>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</si>
  <si>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</si>
  <si>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</si>
  <si>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</si>
  <si>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</si>
  <si>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</si>
  <si>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</si>
  <si>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</si>
  <si>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</si>
  <si>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</si>
  <si>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</si>
  <si>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</si>
  <si>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</si>
  <si>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</si>
  <si>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</si>
  <si>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</si>
  <si>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</si>
  <si>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</si>
  <si>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</si>
  <si>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</si>
  <si>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</si>
  <si>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</si>
  <si>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</si>
  <si>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</si>
  <si>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</si>
  <si>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</si>
  <si>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</si>
  <si>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</si>
  <si>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</si>
  <si>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</si>
  <si>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</si>
  <si>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</si>
  <si>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</si>
  <si>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</si>
  <si>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</si>
  <si>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</si>
  <si>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</si>
  <si>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</si>
  <si>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</si>
  <si>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</si>
  <si>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</si>
  <si>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</si>
  <si>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</si>
  <si>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</si>
  <si>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</si>
  <si>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</si>
  <si>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</si>
  <si>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</si>
  <si>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</si>
  <si>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</si>
  <si>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</si>
  <si>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</si>
  <si>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</si>
  <si>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</si>
  <si>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</si>
  <si>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</si>
  <si>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</si>
  <si>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</si>
  <si>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</si>
  <si>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</si>
  <si>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</si>
  <si>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</si>
  <si>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</si>
  <si>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</si>
  <si>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</si>
  <si>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</si>
  <si>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</si>
  <si>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</si>
  <si>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</si>
  <si>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</si>
  <si>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</si>
  <si>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</si>
  <si>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</si>
  <si>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</si>
  <si>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</si>
  <si>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</si>
  <si>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</si>
  <si>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</si>
  <si>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</si>
  <si>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</si>
  <si>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</si>
  <si>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</si>
  <si>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</si>
  <si>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</si>
  <si>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</si>
  <si>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</si>
  <si>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</si>
  <si>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</si>
  <si>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</si>
  <si>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</si>
  <si>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</si>
  <si>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</si>
  <si>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</si>
  <si>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</si>
  <si>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</si>
  <si>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</si>
  <si>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</si>
  <si>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</si>
  <si>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</si>
  <si>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</si>
  <si>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</si>
  <si>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</si>
  <si>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</si>
  <si>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</si>
  <si>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</si>
  <si>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</si>
  <si>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</si>
  <si>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</si>
  <si>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</si>
  <si>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</si>
  <si>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</si>
  <si>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</si>
  <si>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</si>
  <si>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</si>
  <si>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</si>
  <si>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</si>
  <si>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</si>
  <si>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</si>
  <si>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</si>
  <si>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</si>
  <si>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</si>
  <si>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</si>
  <si>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</si>
  <si>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</si>
  <si>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</si>
  <si>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</si>
  <si>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</si>
  <si>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</si>
  <si>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</si>
  <si>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</si>
  <si>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</si>
  <si>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</si>
  <si>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</si>
  <si>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</si>
  <si>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</si>
  <si>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</si>
  <si>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</si>
  <si>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</si>
  <si>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</si>
  <si>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</si>
  <si>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</si>
  <si>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</si>
  <si>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</si>
  <si>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</si>
  <si>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</si>
  <si>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</si>
  <si>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</si>
  <si>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</si>
  <si>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</si>
  <si>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</si>
  <si>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</si>
  <si>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</si>
  <si>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</si>
  <si>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</si>
  <si>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</si>
  <si>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</si>
  <si>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</si>
  <si>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</si>
  <si>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</si>
  <si>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</si>
  <si>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</si>
  <si>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</si>
  <si>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</si>
  <si>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</si>
  <si>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</si>
  <si>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</si>
  <si>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</si>
  <si>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</si>
  <si>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</si>
  <si>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</si>
  <si>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</si>
  <si>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</si>
  <si>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</si>
  <si>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</si>
  <si>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</si>
  <si>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</si>
  <si>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</si>
  <si>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</si>
  <si>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</si>
  <si>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</si>
  <si>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</si>
  <si>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</si>
  <si>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</si>
  <si>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</si>
  <si>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</si>
  <si>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</si>
  <si>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</si>
  <si>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</si>
  <si>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</si>
  <si>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</si>
  <si>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</si>
  <si>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</si>
  <si>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</si>
  <si>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</si>
  <si>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</si>
  <si>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</si>
  <si>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</si>
  <si>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</si>
  <si>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</si>
  <si>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</si>
  <si>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</si>
  <si>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</si>
  <si>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</si>
  <si>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</si>
  <si>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</si>
  <si>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</si>
  <si>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</si>
  <si>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</si>
  <si>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</si>
  <si>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</si>
  <si>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</si>
  <si>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</si>
  <si>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</si>
  <si>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</si>
  <si>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</si>
  <si>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</si>
  <si>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</si>
  <si>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</si>
  <si>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</si>
  <si>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</si>
  <si>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</si>
  <si>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</si>
  <si>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</si>
  <si>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</si>
  <si>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</si>
  <si>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</si>
  <si>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</si>
  <si>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</si>
  <si>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</si>
  <si>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</si>
  <si>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</si>
  <si>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</si>
  <si>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</si>
  <si>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</si>
  <si>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</si>
  <si>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</si>
  <si>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</si>
  <si>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</si>
  <si>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</si>
  <si>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</si>
  <si>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</si>
  <si>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</si>
  <si>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</si>
  <si>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</si>
  <si>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</si>
  <si>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</si>
  <si>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</si>
  <si>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</si>
  <si>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</si>
  <si>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</si>
  <si>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</si>
  <si>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</si>
  <si>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</si>
  <si>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</si>
  <si>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</si>
  <si>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</si>
  <si>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</si>
  <si>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</si>
  <si>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</si>
  <si>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</si>
  <si>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</si>
  <si>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</si>
  <si>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</si>
  <si>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</si>
  <si>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</si>
  <si>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</si>
  <si>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</si>
  <si>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</si>
  <si>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</si>
  <si>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</si>
  <si>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</si>
  <si>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</si>
  <si>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</si>
  <si>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</si>
  <si>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</si>
  <si>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</si>
  <si>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</si>
  <si>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</si>
  <si>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</si>
  <si>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</si>
  <si>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</si>
  <si>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</si>
  <si>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</si>
  <si>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</si>
  <si>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</si>
  <si>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</si>
  <si>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</si>
  <si>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</si>
  <si>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</si>
  <si>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</si>
  <si>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</si>
  <si>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</si>
  <si>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</si>
  <si>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</si>
  <si>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</si>
  <si>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</si>
  <si>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</si>
  <si>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</si>
  <si>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</si>
  <si>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</si>
  <si>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</si>
  <si>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</si>
  <si>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</si>
  <si>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</si>
  <si>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</si>
  <si>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</si>
  <si>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</si>
  <si>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</si>
  <si>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</si>
  <si>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</si>
  <si>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</si>
  <si>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</si>
  <si>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</si>
  <si>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</si>
  <si>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</si>
  <si>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</si>
  <si>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</si>
  <si>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</si>
  <si>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</si>
  <si>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</si>
  <si>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</si>
  <si>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</si>
  <si>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</si>
  <si>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</si>
  <si>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</si>
  <si>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</si>
  <si>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</si>
  <si>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</si>
  <si>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</si>
  <si>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</si>
  <si>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</si>
  <si>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</si>
  <si>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</si>
  <si>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</si>
  <si>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</si>
  <si>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</si>
  <si>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</si>
  <si>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</si>
  <si>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</si>
  <si>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</si>
  <si>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</si>
  <si>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</si>
  <si>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</si>
  <si>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</si>
  <si>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</si>
  <si>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</si>
  <si>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</si>
  <si>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</si>
  <si>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</si>
  <si>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</si>
  <si>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</si>
  <si>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</si>
  <si>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</si>
  <si>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</si>
  <si>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</si>
  <si>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</si>
  <si>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</si>
  <si>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</si>
  <si>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</si>
  <si>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</si>
  <si>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</si>
  <si>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</si>
  <si>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</si>
  <si>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</si>
  <si>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</si>
  <si>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</si>
  <si>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</si>
  <si>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</si>
  <si>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</si>
  <si>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</si>
  <si>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</si>
  <si>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</si>
  <si>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</si>
  <si>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</si>
  <si>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</si>
  <si>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</si>
  <si>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</si>
  <si>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</si>
  <si>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</si>
  <si>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</si>
  <si>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</si>
  <si>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</si>
  <si>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</si>
  <si>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</si>
  <si>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</si>
  <si>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</si>
  <si>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</si>
  <si>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</si>
  <si>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</si>
  <si>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</si>
  <si>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</si>
  <si>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</si>
  <si>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</si>
  <si>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</si>
  <si>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</si>
  <si>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</si>
  <si>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</si>
  <si>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</si>
  <si>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</si>
  <si>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</si>
  <si>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</si>
  <si>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</si>
  <si>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</si>
  <si>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</si>
  <si>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</si>
  <si>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</si>
  <si>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</si>
  <si>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</si>
  <si>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</si>
  <si>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</si>
  <si>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</si>
  <si>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</si>
  <si>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</si>
  <si>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</si>
  <si>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</si>
  <si>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</si>
  <si>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</si>
  <si>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</si>
  <si>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</si>
  <si>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</si>
  <si>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</si>
  <si>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</si>
  <si>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</si>
  <si>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</si>
  <si>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</si>
  <si>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</si>
  <si>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</si>
  <si>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</si>
  <si>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</si>
  <si>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</si>
  <si>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</si>
  <si>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</si>
  <si>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</si>
  <si>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</si>
  <si>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</si>
  <si>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</si>
  <si>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</si>
  <si>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</si>
  <si>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</si>
  <si>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</si>
  <si>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</si>
  <si>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</si>
  <si>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</si>
  <si>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</si>
  <si>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</si>
  <si>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</si>
  <si>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</si>
  <si>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</si>
  <si>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</si>
  <si>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</si>
  <si>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</si>
  <si>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</si>
  <si>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</si>
  <si>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</si>
  <si>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</si>
  <si>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</si>
  <si>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</si>
  <si>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</si>
  <si>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</si>
  <si>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</si>
  <si>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</si>
  <si>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</si>
  <si>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</si>
  <si>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</si>
  <si>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</si>
  <si>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</si>
  <si>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</si>
  <si>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</si>
  <si>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</si>
  <si>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</si>
  <si>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</si>
  <si>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</si>
  <si>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</si>
  <si>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</si>
  <si>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</si>
  <si>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</si>
  <si>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</si>
  <si>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</si>
  <si>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</si>
  <si>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</si>
  <si>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</si>
  <si>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</si>
  <si>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</si>
  <si>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</si>
  <si>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</si>
  <si>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</si>
  <si>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</si>
  <si>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</si>
  <si>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</si>
  <si>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</si>
  <si>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</si>
  <si>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</si>
  <si>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</si>
  <si>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</si>
  <si>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</si>
  <si>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</si>
  <si>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</si>
  <si>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</si>
  <si>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</si>
  <si>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</si>
  <si>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</si>
  <si>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</si>
  <si>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</si>
  <si>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</si>
  <si>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</si>
  <si>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</si>
  <si>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</si>
  <si>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</si>
  <si>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</si>
  <si>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</si>
  <si>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</si>
  <si>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</si>
  <si>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</si>
  <si>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</si>
  <si>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</si>
  <si>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</si>
  <si>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</si>
  <si>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</si>
  <si>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</si>
  <si>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</si>
  <si>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</si>
  <si>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</si>
  <si>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</si>
  <si>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</si>
  <si>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</si>
  <si>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</si>
  <si>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</si>
  <si>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</si>
  <si>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</si>
  <si>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</si>
  <si>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</si>
  <si>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</si>
  <si>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</si>
  <si>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</si>
  <si>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</si>
  <si>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</si>
  <si>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</si>
  <si>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</si>
  <si>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</si>
  <si>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</si>
  <si>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</si>
  <si>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</si>
  <si>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</si>
  <si>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</si>
  <si>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</si>
  <si>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</si>
  <si>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</si>
  <si>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</si>
  <si>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</si>
  <si>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</si>
  <si>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</si>
  <si>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</si>
  <si>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</si>
  <si>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</si>
  <si>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</si>
  <si>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</si>
  <si>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</si>
  <si>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</si>
  <si>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</si>
  <si>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</si>
  <si>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</si>
  <si>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</si>
  <si>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</si>
  <si>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</si>
  <si>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</si>
  <si>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</si>
  <si>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</si>
  <si>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</si>
  <si>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</si>
  <si>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</si>
  <si>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</si>
  <si>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</si>
  <si>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</si>
  <si>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</si>
  <si>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</si>
  <si>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</si>
  <si>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</si>
  <si>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</si>
  <si>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</si>
  <si>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</si>
  <si>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</si>
  <si>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</si>
  <si>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</si>
  <si>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</si>
  <si>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</si>
  <si>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</si>
  <si>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</si>
  <si>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</si>
  <si>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</si>
  <si>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</si>
  <si>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</si>
  <si>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</si>
  <si>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</si>
  <si>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</si>
  <si>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</si>
  <si>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</si>
  <si>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</si>
  <si>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</si>
  <si>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</si>
  <si>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</si>
  <si>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</si>
  <si>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</si>
  <si>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</si>
  <si>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</si>
  <si>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</si>
  <si>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</si>
  <si>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</si>
  <si>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</si>
  <si>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</si>
  <si>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</si>
  <si>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</si>
  <si>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</si>
  <si>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</si>
  <si>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</si>
  <si>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</si>
  <si>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</si>
  <si>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</si>
  <si>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</si>
  <si>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</si>
  <si>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</si>
  <si>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</si>
  <si>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</si>
  <si>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</si>
  <si>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</si>
  <si>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</si>
  <si>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</si>
  <si>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</si>
  <si>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</si>
  <si>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</si>
  <si>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</si>
  <si>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</si>
  <si>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</si>
  <si>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</si>
  <si>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</si>
  <si>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</si>
  <si>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</si>
  <si>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</si>
  <si>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</si>
  <si>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</si>
  <si>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</si>
  <si>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</si>
  <si>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</si>
  <si>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</si>
  <si>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</si>
  <si>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</si>
  <si>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</si>
  <si>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</si>
  <si>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</si>
  <si>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</si>
  <si>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</si>
  <si>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</si>
  <si>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</si>
  <si>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</si>
  <si>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</si>
  <si>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</si>
  <si>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</si>
  <si>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</si>
  <si>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</si>
  <si>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</si>
  <si>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</si>
  <si>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</si>
  <si>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</si>
  <si>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</si>
  <si>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</si>
  <si>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</si>
  <si>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</si>
  <si>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</si>
  <si>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</si>
  <si>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</si>
  <si>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</si>
  <si>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</si>
  <si>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</si>
  <si>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</si>
  <si>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</si>
  <si>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</si>
  <si>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</si>
  <si>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</si>
  <si>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</si>
  <si>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</si>
  <si>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</si>
  <si>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</si>
  <si>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</si>
  <si>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</si>
  <si>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</si>
  <si>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</si>
  <si>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</si>
  <si>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</si>
  <si>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</si>
  <si>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</si>
  <si>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</si>
  <si>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</si>
  <si>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</si>
  <si>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</si>
  <si>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</si>
  <si>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</si>
  <si>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</si>
  <si>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</si>
  <si>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</si>
  <si>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</si>
  <si>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</si>
  <si>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</si>
  <si>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</si>
  <si>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</si>
  <si>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</si>
  <si>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</si>
  <si>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</si>
  <si>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</si>
  <si>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</si>
  <si>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</si>
  <si>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</si>
  <si>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</si>
  <si>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</si>
  <si>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</si>
  <si>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</si>
  <si>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</si>
  <si>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</si>
  <si>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</si>
  <si>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</si>
  <si>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</si>
  <si>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</si>
  <si>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</si>
  <si>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</si>
  <si>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</si>
  <si>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</si>
  <si>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</si>
  <si>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</si>
  <si>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</si>
  <si>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</si>
  <si>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</si>
  <si>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</si>
  <si>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</si>
  <si>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</si>
  <si>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</si>
  <si>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</si>
  <si>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</si>
  <si>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</si>
  <si>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</si>
  <si>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</si>
  <si>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</si>
  <si>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</si>
  <si>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</si>
  <si>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</si>
  <si>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</si>
  <si>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</si>
  <si>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</si>
  <si>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</si>
  <si>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</si>
  <si>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</si>
  <si>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</si>
  <si>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</si>
  <si>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</si>
  <si>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</si>
  <si>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</si>
  <si>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</si>
  <si>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</si>
  <si>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</si>
  <si>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</si>
  <si>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</si>
  <si>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</si>
  <si>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</si>
  <si>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</si>
  <si>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</si>
  <si>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</si>
  <si>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</si>
  <si>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</si>
  <si>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</si>
  <si>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</si>
  <si>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</si>
  <si>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</si>
  <si>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</si>
  <si>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</si>
  <si>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</si>
  <si>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</si>
  <si>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</si>
  <si>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</si>
  <si>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</si>
  <si>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</si>
  <si>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</si>
  <si>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</si>
  <si>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</si>
  <si>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</si>
  <si>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</si>
  <si>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</si>
  <si>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</si>
  <si>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</si>
  <si>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</si>
  <si>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</si>
  <si>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</si>
  <si>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</si>
  <si>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</si>
  <si>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</si>
  <si>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</si>
  <si>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</si>
  <si>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</si>
  <si>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</si>
  <si>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</si>
  <si>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</si>
  <si>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</si>
  <si>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</si>
  <si>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</si>
  <si>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</si>
  <si>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</si>
  <si>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</si>
  <si>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</si>
  <si>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</si>
  <si>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</si>
  <si>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</si>
  <si>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</si>
  <si>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</si>
  <si>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</si>
  <si>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</si>
  <si>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</si>
  <si>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</si>
  <si>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</si>
  <si>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</si>
  <si>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</si>
  <si>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</si>
  <si>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</si>
  <si>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</si>
  <si>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</si>
  <si>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</si>
  <si>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</si>
  <si>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</si>
  <si>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</si>
  <si>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</si>
  <si>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</si>
  <si>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</si>
  <si>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</si>
  <si>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</si>
  <si>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</si>
  <si>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</si>
  <si>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</si>
  <si>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</si>
  <si>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</si>
  <si>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</si>
  <si>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</si>
  <si>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</si>
  <si>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</si>
  <si>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</si>
  <si>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</si>
  <si>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</si>
  <si>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</si>
  <si>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</si>
  <si>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</si>
  <si>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</si>
  <si>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</si>
  <si>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</si>
  <si>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</si>
  <si>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</si>
  <si>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</si>
  <si>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</si>
  <si>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</si>
  <si>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</si>
  <si>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</si>
  <si>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</si>
  <si>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</si>
  <si>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</si>
  <si>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</si>
  <si>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</si>
  <si>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</si>
  <si>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</si>
  <si>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</si>
  <si>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</si>
  <si>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</si>
  <si>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</si>
  <si>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</si>
  <si>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</si>
  <si>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</si>
  <si>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</si>
  <si>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</si>
  <si>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</si>
  <si>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</si>
  <si>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</si>
  <si>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</si>
  <si>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</si>
  <si>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</si>
  <si>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</si>
  <si>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</si>
  <si>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</si>
  <si>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</si>
  <si>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</si>
  <si>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</si>
  <si>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</si>
  <si>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</si>
  <si>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</si>
  <si>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</si>
  <si>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</si>
  <si>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</si>
  <si>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</si>
  <si>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</si>
  <si>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</si>
  <si>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</si>
  <si>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</si>
  <si>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</si>
  <si>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</si>
  <si>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</si>
  <si>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</si>
  <si>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</si>
  <si>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</si>
  <si>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</si>
  <si>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</si>
  <si>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</si>
  <si>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</si>
  <si>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</si>
  <si>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</si>
  <si>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</si>
  <si>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</si>
  <si>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</si>
  <si>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</si>
  <si>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</si>
  <si>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</si>
  <si>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</si>
  <si>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</si>
  <si>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</si>
  <si>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</si>
  <si>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</si>
  <si>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</si>
  <si>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</si>
  <si>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</si>
  <si>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</si>
  <si>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</si>
  <si>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</si>
  <si>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</si>
  <si>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</si>
  <si>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</si>
  <si>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</si>
  <si>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</si>
  <si>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</si>
  <si>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</si>
  <si>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</si>
  <si>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</si>
  <si>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</si>
  <si>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</si>
  <si>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</si>
  <si>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</si>
  <si>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</si>
  <si>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</si>
  <si>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</si>
  <si>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</si>
  <si>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</si>
  <si>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</si>
  <si>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</si>
  <si>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</si>
  <si>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</si>
  <si>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</si>
  <si>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</si>
  <si>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</si>
  <si>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</si>
  <si>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</si>
  <si>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</si>
  <si>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</si>
  <si>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</si>
  <si>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</si>
  <si>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</si>
  <si>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</si>
  <si>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</si>
  <si>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</si>
  <si>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</si>
  <si>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</si>
  <si>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</si>
  <si>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</si>
  <si>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</si>
  <si>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</si>
  <si>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</si>
  <si>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</si>
  <si>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</si>
  <si>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</si>
  <si>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</si>
  <si>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</si>
  <si>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</si>
  <si>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</si>
  <si>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</si>
  <si>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</si>
  <si>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</si>
  <si>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</si>
  <si>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</si>
  <si>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</si>
  <si>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</si>
  <si>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</si>
  <si>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</si>
  <si>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</si>
  <si>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</si>
  <si>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</si>
  <si>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</si>
  <si>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</si>
  <si>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</si>
  <si>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</si>
  <si>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</si>
  <si>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</si>
  <si>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</si>
  <si>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</si>
  <si>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</si>
  <si>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</si>
  <si>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</si>
  <si>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</si>
  <si>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</si>
  <si>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</si>
  <si>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</si>
  <si>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</si>
  <si>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</si>
  <si>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</si>
  <si>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</si>
  <si>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</si>
  <si>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</si>
  <si>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</si>
  <si>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</si>
  <si>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</si>
  <si>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</si>
  <si>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</si>
  <si>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</si>
  <si>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</si>
  <si>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</si>
  <si>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</si>
  <si>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</si>
  <si>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</si>
  <si>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</si>
  <si>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</si>
  <si>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</si>
  <si>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</si>
  <si>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</si>
  <si>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</si>
  <si>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</si>
  <si>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</si>
  <si>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</si>
  <si>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</si>
  <si>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</si>
  <si>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</si>
  <si>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</si>
  <si>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</si>
  <si>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</si>
  <si>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</si>
  <si>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</si>
  <si>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</si>
  <si>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</si>
  <si>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</si>
  <si>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</si>
  <si>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</si>
  <si>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</si>
  <si>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</si>
  <si>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</si>
  <si>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</si>
  <si>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</si>
  <si>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</si>
  <si>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</si>
  <si>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</si>
  <si>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</si>
  <si>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</si>
  <si>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</si>
  <si>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</si>
  <si>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</si>
  <si>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</si>
  <si>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</si>
  <si>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</si>
  <si>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</si>
  <si>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</si>
  <si>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</si>
  <si>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</si>
  <si>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</si>
  <si>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</si>
  <si>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</si>
  <si>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</si>
  <si>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</si>
  <si>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</si>
  <si>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</si>
  <si>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</si>
  <si>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</si>
  <si>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</si>
  <si>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</si>
  <si>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</si>
  <si>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</si>
  <si>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</si>
  <si>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</si>
  <si>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</si>
  <si>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</si>
  <si>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</si>
  <si>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</si>
  <si>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</si>
  <si>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</si>
  <si>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</si>
  <si>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</si>
  <si>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</si>
  <si>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</si>
  <si>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</si>
  <si>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</si>
  <si>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</si>
  <si>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</si>
  <si>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</si>
  <si>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</si>
  <si>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</si>
  <si>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</si>
  <si>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</si>
  <si>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</si>
  <si>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</si>
  <si>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</si>
  <si>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</si>
  <si>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</si>
  <si>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</si>
  <si>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</si>
  <si>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</si>
  <si>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</si>
  <si>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</si>
  <si>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</si>
  <si>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</si>
  <si>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</si>
  <si>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</si>
  <si>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</si>
  <si>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</si>
  <si>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</si>
  <si>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</si>
  <si>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</si>
  <si>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</si>
  <si>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</si>
  <si>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</si>
  <si>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</si>
  <si>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</si>
  <si>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</si>
  <si>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</si>
  <si>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</si>
  <si>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</si>
  <si>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</si>
  <si>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</si>
  <si>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</si>
  <si>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</si>
  <si>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</si>
  <si>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</si>
  <si>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</si>
  <si>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</si>
  <si>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</si>
  <si>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</si>
  <si>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</si>
  <si>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</si>
  <si>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</si>
  <si>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</si>
  <si>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</si>
  <si>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</si>
  <si>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</si>
  <si>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</si>
  <si>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</si>
  <si>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</si>
  <si>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</si>
  <si>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</si>
  <si>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</si>
  <si>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</si>
  <si>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</si>
  <si>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</si>
  <si>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</si>
  <si>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</si>
  <si>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</si>
  <si>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</si>
  <si>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</si>
  <si>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</si>
  <si>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</si>
  <si>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</si>
  <si>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</si>
  <si>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</si>
  <si>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</si>
  <si>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</si>
  <si>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</si>
  <si>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</si>
  <si>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</si>
  <si>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</si>
  <si>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</si>
  <si>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</si>
  <si>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</si>
  <si>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</si>
  <si>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</si>
  <si>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</si>
  <si>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</si>
  <si>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</si>
  <si>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</si>
  <si>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</si>
  <si>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</si>
  <si>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</si>
  <si>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</si>
  <si>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</si>
  <si>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</si>
  <si>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</si>
  <si>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</si>
  <si>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</si>
  <si>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</si>
  <si>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</si>
  <si>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</si>
  <si>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</si>
  <si>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</si>
  <si>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</si>
  <si>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</si>
  <si>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</si>
  <si>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</si>
  <si>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</si>
  <si>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</si>
  <si>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</si>
  <si>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</si>
  <si>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</si>
  <si>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</si>
  <si>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</si>
  <si>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</si>
  <si>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</si>
  <si>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</si>
  <si>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</si>
  <si>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</si>
  <si>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</si>
  <si>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</si>
  <si>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</si>
  <si>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</si>
  <si>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</si>
  <si>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</si>
  <si>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</si>
  <si>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</si>
  <si>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</si>
  <si>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</si>
  <si>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</si>
  <si>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</si>
  <si>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</si>
  <si>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</si>
  <si>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</si>
  <si>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</si>
  <si>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</si>
  <si>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</si>
  <si>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</si>
  <si>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</si>
  <si>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</si>
  <si>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</si>
  <si>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</si>
  <si>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</si>
  <si>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</si>
  <si>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</si>
  <si>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</si>
  <si>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</si>
  <si>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</si>
  <si>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</si>
  <si>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</si>
  <si>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</si>
  <si>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</si>
  <si>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</si>
  <si>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</si>
  <si>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</si>
  <si>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</si>
  <si>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</si>
  <si>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</si>
  <si>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</si>
  <si>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</si>
  <si>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</si>
  <si>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</si>
  <si>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</si>
  <si>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</si>
  <si>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</si>
  <si>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</si>
  <si>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</si>
  <si>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</si>
  <si>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</si>
  <si>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</si>
  <si>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</si>
  <si>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</si>
  <si>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</si>
  <si>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</si>
  <si>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</si>
  <si>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</si>
  <si>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</si>
  <si>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</si>
  <si>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</si>
  <si>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</si>
  <si>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</si>
  <si>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</si>
  <si>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</si>
  <si>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</si>
  <si>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</si>
  <si>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</si>
  <si>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</si>
  <si>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</si>
  <si>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</si>
  <si>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</si>
  <si>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</si>
  <si>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</si>
  <si>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</si>
  <si>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</si>
  <si>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</si>
  <si>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</si>
  <si>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</si>
  <si>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</si>
  <si>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</si>
  <si>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</si>
  <si>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</si>
  <si>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</si>
  <si>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</si>
  <si>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</si>
  <si>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</si>
  <si>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</si>
  <si>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</si>
  <si>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</si>
  <si>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</si>
  <si>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</si>
  <si>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</si>
  <si>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</si>
  <si>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</si>
  <si>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</si>
  <si>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</si>
  <si>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</si>
  <si>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</si>
  <si>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</si>
  <si>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</si>
  <si>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</si>
  <si>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</si>
  <si>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</si>
  <si>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</si>
  <si>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</si>
  <si>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</si>
  <si>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</si>
  <si>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</si>
  <si>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</si>
  <si>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</si>
  <si>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</si>
  <si>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</si>
  <si>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</si>
  <si>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</si>
  <si>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</si>
  <si>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</si>
  <si>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</si>
  <si>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</si>
  <si>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</si>
  <si>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</si>
  <si>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</si>
  <si>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</si>
  <si>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</si>
  <si>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</si>
  <si>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</si>
  <si>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</si>
  <si>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</si>
  <si>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</si>
  <si>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</si>
  <si>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</si>
  <si>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</si>
  <si>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</si>
  <si>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</si>
  <si>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</si>
  <si>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</si>
  <si>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</si>
  <si>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</si>
  <si>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</si>
  <si>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</si>
  <si>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</si>
  <si>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</si>
  <si>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</si>
  <si>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</si>
  <si>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</si>
  <si>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</si>
  <si>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</si>
  <si>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</si>
  <si>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</si>
  <si>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</si>
  <si>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</si>
  <si>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</si>
  <si>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</si>
  <si>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</si>
  <si>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</si>
  <si>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</si>
  <si>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</si>
  <si>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</si>
  <si>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</si>
  <si>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</si>
  <si>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</si>
  <si>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</si>
  <si>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</si>
  <si>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</si>
  <si>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</si>
  <si>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</si>
  <si>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</si>
  <si>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</si>
  <si>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</si>
  <si>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</si>
  <si>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</si>
  <si>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</si>
  <si>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</si>
  <si>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</si>
  <si>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</si>
  <si>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</si>
  <si>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</si>
  <si>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</si>
  <si>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</si>
  <si>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</si>
  <si>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</si>
  <si>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</si>
  <si>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</si>
  <si>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</si>
  <si>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</si>
  <si>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</si>
  <si>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</si>
  <si>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</si>
  <si>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</si>
  <si>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</si>
  <si>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</si>
  <si>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</si>
  <si>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</si>
  <si>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</si>
  <si>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</si>
  <si>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</si>
  <si>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</si>
  <si>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</si>
  <si>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</si>
  <si>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</si>
  <si>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</si>
  <si>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</si>
  <si>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</si>
  <si>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</si>
  <si>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</si>
  <si>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</si>
  <si>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</si>
  <si>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</si>
  <si>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</si>
  <si>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PCM-20251005-00001070</t>
  </si>
  <si>
    <t>ETA // 40mins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</si>
  <si>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</si>
  <si>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</si>
  <si>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</si>
  <si>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</si>
  <si>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</si>
  <si>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</si>
  <si>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</si>
  <si>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</si>
  <si>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</si>
  <si>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</si>
  <si>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</si>
  <si>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</si>
  <si>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</si>
  <si>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</si>
  <si>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</si>
  <si>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</si>
  <si>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</si>
  <si>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</si>
  <si>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</si>
  <si>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</si>
  <si>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</si>
  <si>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120 min</t>
  </si>
  <si>
    <t>PCM-20251005-00000742</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</si>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</sst>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9" totalsRowShown="0" headerRowDxfId="157" dataDxfId="156" headerRowBorderDxfId="154" tableBorderDxfId="155" totalsRowBorderDxfId="153">
  <autoFilter ref="A1:CJ3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272.29908113426063</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1.7761689814506099E-2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45935.247507060187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45935.247507060187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45935.247507060187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45935.247507060187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45935.247507060187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45935.247507060187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45935.247507060187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45935.247507060187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45935.247507060187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45935.247507060187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45935.247507060187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45935.247507060187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45935.247507060187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45935.247507060187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45935.247507060187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45935.247507060187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45935.247507060187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45935.247507060187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45935.247507060187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45935.247507060187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45935.247507060187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45935.247507060187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45935.247507060187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45935.247507060187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45935.247507060187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45935.247507060187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45935.247507060187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45935.247507060187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45935.247507060187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9"/>
  <sheetViews>
    <sheetView workbookViewId="0">
      <selection activeCell="A8" sqref="A8:X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243.59572465277597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128.52042372685537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110.2476690972253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5.2993171295383945E-2</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26510</v>
      </c>
      <c r="E7" s="131" t="s">
        <v>38964</v>
      </c>
      <c r="F7" s="132">
        <v>45935.216782407406</v>
      </c>
      <c r="G7" s="133">
        <f ca="1">IFERROR(NOW()-F7,"-")</f>
        <v>3.0724652780918404E-2</v>
      </c>
      <c r="H7" s="132">
        <v>45935.211921296293</v>
      </c>
      <c r="I7" s="18" t="str">
        <f>IFERROR(VLOOKUP(D7,DB!A:F,6,0),"")</f>
        <v>Generator-SG</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45935.247507060187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45935.247507060187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45935.247507060187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45935.247507060187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45935.247507060187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45935.247507060187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45935.247507060187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45935.247507060187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45935.247507060187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45935.247507060187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45935.247507060187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45935.247507060187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45935.247507060187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45935.247507060187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45935.247507060187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45935.247507060187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45935.247507060187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45935.247507060187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45935.247507060187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45935.247507060187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45935.247507060187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45935.247507060187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45935.247507060187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45935.247507060187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45935.247507060187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45935.247507060187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45935.247507060187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45935.247507060187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45935.247507060187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45935.247507060187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45935.247507060187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45935.247507060187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45935.247507060187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45935.247507060187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45935.247507060187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45935.247507060187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45935.247507060187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45935.247507060187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45935.247507060187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45935.247507060187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45935.247507060187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45935.247507060187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45935.247507060187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45935.247507060187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45935.247507060187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45935.247507060187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45935.247507060187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45935.247507060187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45935.247507060187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45935.247507060187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45935.247507060187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45935.247507060187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45935.247507060187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45935.247507060187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45935.247507060187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45935.247507060187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45935.247507060187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45935.247507060187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45935.247507060187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45935.247507060187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45935.247507060187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45935.247507060187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45935.247507060187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45935.247507060187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45935.247507060187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45935.247507060187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45935.247507060187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45935.247507060187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45935.247507060187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45935.247507060187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45935.247507060187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45935.247507060187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45935.247507060187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45935.247507060187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45935.247507060187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45935.247507060187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45935.247507060187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45935.247507060187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45935.247507060187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45935.247507060187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45935.247507060187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45935.247507060187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45935.247507060187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45935.247507060187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45935.247507060187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45935.247507060187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45935.247507060187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45935.247507060187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45935.247507060187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45935.247507060187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45935.247507060187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45935.247507060187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45935.247507060187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45935.247507060187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45935.247507060187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45935.247507060187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45935.247507060187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45935.247507060187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45935.247507060187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45935.247507060187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45935.247507060187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45935.247507060187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45935.247507060187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45935.247507060187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45935.247507060187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45935.247507060187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45935.247507060187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45935.247507060187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45935.247507060187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45935.247507060187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45935.247507060187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45935.247507060187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45935.247507060187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45935.247507060187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45935.247507060187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45935.247507060187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45935.247507060187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45935.247507060187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45935.247507060187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45935.247507060187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45935.247507060187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45935.247507060187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45935.247507060187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45935.247507060187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45935.247507060187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45935.247507060187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45935.247507060187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45935.247507060187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45935.247507060187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45935.247507060187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45935.247507060187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45935.247507060187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45935.247507060187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45935.247507060187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45935.247507060187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45935.247507060187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45935.247507060187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45935.247507060187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45935.247507060187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45935.247507060187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45935.247507060187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45935.247507060187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45935.247507060187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45935.247507060187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45935.247507060187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45935.247507060187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45935.247507060187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45935.247507060187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45935.247507060187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45935.247507060187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45935.247507060187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45935.247507060187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45935.247507060187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45935.247507060187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45935.247507060187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45935.247507060187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45935.247507060187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45935.247507060187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45935.247507060187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45935.247507060187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45935.247507060187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45935.247507060187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45935.247507060187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45935.247507060187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45935.247507060187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45935.247507060187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45935.247507060187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45935.247507060187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45935.247507060187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45935.247507060187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45935.247507060187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45935.247507060187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45935.247507060187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45935.247507060187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45935.247507060187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45935.247507060187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45935.247507060187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45935.247507060187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45935.247507060187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45935.247507060187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45935.247507060187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45935.247507060187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45935.247507060187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45935.247507060187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45935.247507060187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45935.247507060187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45935.247507060187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45935.247507060187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45935.247507060187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45935.247507060187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45935.247507060187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45935.247507060187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45935.247507060187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45935.247507060187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45935.247507060187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45935.247507060187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45935.247507060187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45935.247507060187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45935.247507060187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45935.247507060187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45935.247507060187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45935.247507060187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45935.247507060187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45935.247507060187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45935.247507060187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45935.247507060187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45935.247507060187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45935.247507060187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45935.247507060187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45935.247507060187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45935.247507060187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45935.247507060187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45935.247507060187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45935.247507060187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45935.247507060187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45935.247507060187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45935.247507060187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45935.247507060187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45935.247507060187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45935.247507060187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45935.247507060187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45935.247507060187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45935.247507060187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45935.247507060187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45935.247507060187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45935.247507060187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45935.247507060187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45935.247507060187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45935.247507060187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45935.247507060187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45935.247507060187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45935.247507060187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45935.247507060187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45935.247507060187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45935.247507060187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45935.247507060187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45935.247507060187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45935.247507060187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45935.247507060187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45935.247507060187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45935.247507060187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45935.247507060187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45935.247507060187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45935.247507060187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45935.247507060187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45935.247507060187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45935.247507060187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45935.247507060187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45935.247507060187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45935.247507060187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45935.247507060187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45935.247507060187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45935.247507060187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45935.247507060187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45935.247507060187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45935.247507060187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45935.247507060187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45935.247507060187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45935.247507060187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45935.247507060187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45935.247507060187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45935.247507060187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45935.247507060187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45935.247507060187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45935.247507060187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45935.247507060187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45935.247507060187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45935.247507060187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45935.247507060187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45935.247507060187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45935.247507060187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45935.247507060187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45935.247507060187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45935.247507060187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45935.247507060187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45935.247507060187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45935.247507060187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45935.247507060187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45935.247507060187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45935.247507060187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45935.247507060187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45935.247507060187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45935.247507060187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45935.247507060187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45935.247507060187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45935.247507060187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45935.247507060187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45935.247507060187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45935.247507060187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45935.247507060187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45935.247507060187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45935.247507060187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45935.247507060187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45935.247507060187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45935.247507060187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45935.247507060187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45935.247507060187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45935.247507060187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45935.247507060187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45935.247507060187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45935.247507060187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45935.247507060187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sheetData>
  <dataValidations count="2">
    <dataValidation allowBlank="1" showInputMessage="1" showErrorMessage="1" sqref="E1" xr:uid="{4D935161-CDD3-4592-B877-3FB59C99E142}"/>
    <dataValidation type="list" allowBlank="1" showInputMessage="1" showErrorMessage="1" sqref="E3:E3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45935.247507060187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45935.247507060187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45935.247507060187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45935.247507060187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45935.247507060187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45935.247507060187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45935.247507060187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45935.247507060187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45935.247507060187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45935.247507060187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45935.247507060187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45935.247507060187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45935.247507060187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45935.247507060187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45935.247507060187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45935.247507060187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45935.247507060187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45935.247507060187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45935.247507060187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45935.247507060187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45935.247507060187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45935.247507060187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45935.247507060187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45935.247507060187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45935.247507060187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45935.247507060187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45935.247507060187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45935.247507060187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45935.247507060187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45935.247507060187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45935.247507060187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45935.247507060187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45935.247507060187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45935.247507060187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45935.247507060187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45935.247507060187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45935.247507060187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45935.247507060187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45935.247507060187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45935.247507060187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45935.247507060187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45935.247507060187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45935.247507060187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45935.247507060187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45935.247507060187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45935.247507060187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45935.247507060187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45935.247507060187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45935.247507060187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45935.247507060187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45935.247507060187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45935.247507060187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45935.247507060187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45935.247507060187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45935.247507060187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45935.247507060187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45935.247507060187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45935.247507060187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45935.247507060187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45935.247507060187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45935.247507060187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45935.247507060187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45935.247507060187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45935.247507060187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45935.247507060187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45935.247507060187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45935.247507060187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45935.247507060187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45935.247507060187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45935.247507060187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45935.247507060187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45935.247507060187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45935.247507060187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45935.247507060187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45935.247507060187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45935.247507060187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45935.247507060187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45935.247507060187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45935.247507060187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45935.247507060187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45935.247507060187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45935.247507060187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45935.247507060187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45935.247507060187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45935.247507060187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45935.247507060187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45935.247507060187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45935.247507060187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45935.247507060187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45935.247507060187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45935.247507060187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45935.247507060187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45935.247507060187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45935.247507060187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45935.247507060187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45935.247507060187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45935.247507060187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45935.247507060187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45935.247507060187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45935.247507060187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45935.247507060187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45935.247507060187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45935.247507060187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45935.247507060187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45935.247507060187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45935.247507060187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45935.247507060187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45935.247507060187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45935.247507060187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45935.247507060187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45935.247507060187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45935.247507060187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45935.247507060187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45935.247507060187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45935.247507060187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45935.247507060187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45935.247507060187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45935.247507060187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45935.247507060187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45935.247507060187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45935.247507060187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45935.247507060187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45935.247507060187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45935.247507060187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45935.247507060187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45935.247507060187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45935.247507060187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45935.247507060187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45935.247507060187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45935.247507060187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45935.247507060187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45935.247507060187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45935.247507060187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45935.247507060187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45935.247507060187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45935.247507060187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45935.247507060187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45935.247507060187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45935.247507060187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45935.247507060187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45935.247507060187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45935.247507060187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45935.247507060187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45935.247507060187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45935.247507060187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45935.247507060187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45935.247507060187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45935.247507060187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45935.247507060187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45935.247507060187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45935.247507060187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45935.247507060187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45935.247507060187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45935.247507060187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45935.247507060187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45935.247507060187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45935.247507060187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45935.247507060187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45935.247507060187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45935.247507060187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45935.247507060187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45935.247507060187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45935.247507060187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45935.247507060187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45935.247507060187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45935.247507060187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45935.247507060187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45935.247507060187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45935.247507060187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45935.247507060187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45935.247507060187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45935.247507060187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45935.247507060187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45935.247507060187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45935.247507060187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45935.247507060187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45935.247507060187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45935.247507060187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45935.247507060187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45935.247507060187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45935.247507060187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45935.247507060187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45935.247507060187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45935.247507060187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45935.247507060187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45935.247507060187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45935.247507060187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45935.247507060187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45935.247507060187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45935.247507060187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45935.247507060187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45935.247507060187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45935.247507060187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45935.247507060187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45935.247507060187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45935.247507060187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45935.247507060187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45935.247507060187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45935.247507060187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45935.247507060187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45935.247507060187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45935.247507060187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45935.247507060187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45935.247507060187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45935.247507060187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45935.247507060187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45935.247507060187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45935.247507060187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45935.247507060187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45935.247507060187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45935.247507060187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45935.247507060187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45935.247507060187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45935.247507060187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45935.247507060187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45935.247507060187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45935.247507060187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45935.247507060187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45935.247507060187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45935.247507060187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45935.247507060187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45935.247507060187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45935.247507060187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45935.247507060187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45935.247507060187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45935.247507060187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45935.247507060187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45935.247507060187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45935.247507060187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45935.247507060187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45935.247507060187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45935.247507060187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45935.247507060187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45935.247507060187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45935.247507060187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45935.247507060187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45935.247507060187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45935.247507060187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45935.247507060187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45935.247507060187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45935.247507060187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45935.247507060187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45935.247507060187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45935.247507060187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45935.247507060187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45935.247507060187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45935.247507060187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45935.247507060187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45935.247507060187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45935.247507060187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45935.247507060187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45935.247507060187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45935.247507060187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45935.247507060187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45935.247507060187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45935.247507060187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45935.247507060187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45935.247507060187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45935.247507060187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45935.247507060187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45935.247507060187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45935.247507060187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45935.247507060187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45935.247507060187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45935.247507060187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45935.247507060187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45935.247507060187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45935.247507060187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45935.247507060187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45935.247507060187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45935.247507060187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45935.247507060187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45935.247507060187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45935.247507060187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45935.247507060187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45935.247507060187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45935.247507060187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45935.247507060187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45935.247507060187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45935.247507060187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45935.247507060187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45935.247507060187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45935.247507060187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45935.247507060187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45935.247507060187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45935.247507060187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45935.247507060187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45935.247507060187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45935.247507060187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45935.247507060187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45935.247507060187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45935.247507060187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45935.247507060187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45935.247507060187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45935.247507060187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45935.247507060187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45935.247507060187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45935.247507060187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45935.247507060187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45935.247507060187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45935.247507060187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45935.247507060187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45935.247507060187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45935.247507060187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45935.247507060187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45935.247507060187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45935.247507060187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45935.247507060187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45935.247507060187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45935.247507060187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45935.247507060187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45935.247507060187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45935.247507060187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45935.247507060187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45935.247507060187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45935.247507060187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45935.247507060187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45935.247507060187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45935.247507060187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45935.247507060187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45935.247507060187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45935.247507060187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45935.247507060187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45935.247507060187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45935.247507060187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45935.247507060187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45935.247507060187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45935.247507060187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45935.247507060187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45935.247507060187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45935.247507060187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45935.247507060187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45935.247507060187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45935.247507060187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45935.247507060187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45935.247507060187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45935.247507060187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45935.247507060187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45935.247507060187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45935.247507060187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45935.247507060187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45935.247507060187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45935.247507060187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45935.247507060187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45935.247507060187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45935.247507060187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45935.247507060187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45935.247507060187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45935.247507060187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45935.247507060187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45935.247507060187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45935.247507060187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45935.247507060187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45935.247507060187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45935.247507060187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45935.247507060187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45935.247507060187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45935.247507060187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45935.247507060187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45935.247507060187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45935.247507060187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45935.247507060187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45935.247507060187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45935.247507060187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45935.247507060187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45935.247507060187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45935.247507060187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45935.247507060187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45935.247507060187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45935.247507060187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45935.247507060187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45935.247507060187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45935.247507060187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45935.247507060187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45935.247507060187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45935.247507060187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45935.247507060187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45935.247507060187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45935.247507060187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45935.247507060187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45935.247507060187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45935.247507060187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45935.247507060187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45935.247507060187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45935.247507060187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45935.247507060187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45935.247507060187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45935.247507060187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45935.247507060187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45935.247507060187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45935.247507060187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45935.247507060187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45935.247507060187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45935.247507060187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45935.247507060187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45935.247507060187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45935.247507060187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45935.247507060187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45935.247507060187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45935.247507060187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45935.247507060187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45935.247507060187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45935.247507060187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45935.247507060187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45935.247507060187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45935.247507060187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45935.247507060187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45935.247507060187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45935.247507060187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45935.247507060187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45935.247507060187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45935.247507060187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45935.247507060187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45935.247507060187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45935.247507060187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45935.247507060187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45935.247507060187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45935.247507060187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45935.247507060187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45935.247507060187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45935.247507060187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45935.247507060187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45935.247507060187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45935.247507060187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45935.247507060187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45935.247507060187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45935.247507060187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45935.247507060187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45935.247507060187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45935.247507060187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45935.247507060187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45935.247507060187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45935.247507060187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45935.247507060187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45935.247507060187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45935.247507060187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45935.247507060187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45935.247507060187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45935.247507060187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45935.247507060187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45935.247507060187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45935.247507060187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45935.247507060187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45935.247507060187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45935.247507060187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45935.247507060187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45935.247507060187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45935.247507060187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45935.247507060187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45935.247507060187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45935.247507060187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45935.247507060187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45935.247507060187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45935.247507060187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45935.247507060187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45935.247507060187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45935.247507060187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45935.247507060187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45935.247507060187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45935.247507060187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45935.247507060187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45935.247507060187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45935.247507060187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45935.247507060187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45935.247507060187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45935.247507060187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45935.247507060187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45935.247507060187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45935.247507060187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45935.247507060187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45935.247507060187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45935.247507060187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45935.247507060187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45935.247507060187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45935.247507060187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45935.247507060187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45935.247507060187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45935.247507060187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45935.247507060187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45935.247507060187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45935.247507060187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45935.247507060187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45935.247507060187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45935.247507060187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45935.247507060187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45935.247507060187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45935.247507060187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45935.247507060187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45935.247507060187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45935.247507060187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45935.247507060187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45935.247507060187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45935.247507060187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45935.247507060187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45935.247507060187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45935.247507060187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45935.247507060187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45935.247507060187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45935.247507060187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45935.247507060187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45935.247507060187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45935.247507060187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45935.247507060187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45935.247507060187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45935.247507060187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45935.247507060187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45935.247507060187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45935.247507060187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45935.247507060187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45935.247507060187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45935.247507060187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45935.247507060187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45935.247507060187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45935.247507060187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45935.247507060187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45935.247507060187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45935.247507060187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45935.247507060187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45935.247507060187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45935.247507060187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45935.247507060187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45935.247507060187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45935.247507060187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45935.247507060187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45935.247507060187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45935.247507060187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45935.247507060187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45935.247507060187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45935.247507060187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45935.247507060187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45935.247507060187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45935.247507060187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45935.247507060187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45935.247507060187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45935.247507060187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45935.247507060187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45935.247507060187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45935.247507060187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45935.247507060187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45935.247507060187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45935.247507060187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45935.247507060187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45935.247507060187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45935.247507060187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45935.247507060187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45935.247507060187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45935.247507060187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45935.247507060187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45935.247507060187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45935.247507060187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45935.247507060187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45935.247507060187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45935.247507060187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45935.247507060187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45935.247507060187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45935.247507060187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45935.247507060187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45935.247507060187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45935.247507060187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45935.247507060187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45935.247507060187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45935.247507060187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45935.247507060187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45935.247507060187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45935.247507060187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45935.247507060187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45935.247507060187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45935.247507060187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45935.247507060187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45935.247507060187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45935.247507060187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45935.247507060187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45935.247507060187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45935.247507060187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45935.247507060187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45935.247507060187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45935.247507060187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45935.247507060187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45935.247507060187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45935.247507060187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45935.247507060187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45935.247507060187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45935.247507060187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45935.247507060187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45935.247507060187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45935.247507060187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45935.247507060187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45935.247507060187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45935.247507060187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45935.247507060187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45935.247507060187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45935.247507060187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45935.247507060187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45935.247507060187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45935.247507060187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45935.247507060187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45935.247507060187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45935.247507060187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45935.247507060187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45935.247507060187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45935.247507060187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45935.247507060187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45935.247507060187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45935.247507060187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45935.247507060187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45935.247507060187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45935.247507060187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45935.247507060187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45935.247507060187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45935.247507060187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45935.247507060187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45935.247507060187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45935.247507060187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45935.247507060187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45935.247507060187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45935.247507060187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45935.247507060187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45935.247507060187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45935.247507060187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45935.247507060187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45935.247507060187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45935.247507060187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45935.247507060187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45935.247507060187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45935.247507060187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45935.247507060187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45935.247507060187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45935.247507060187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45935.247507060187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45935.247507060187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45935.247507060187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45935.247507060187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45935.247507060187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45935.247507060187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45935.247507060187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45935.247507060187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45935.247507060187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45935.247507060187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45935.247507060187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45935.247507060187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45935.247507060187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45935.247507060187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45935.247507060187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45935.247507060187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45935.247507060187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45935.247507060187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45935.247507060187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45935.247507060187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45935.247507060187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45935.247507060187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45935.247507060187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45935.247507060187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45935.247507060187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45935.247507060187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45935.247507060187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45935.247507060187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45935.247507060187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45935.247507060187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45935.247507060187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45935.247507060187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45935.247507060187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45935.247507060187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45935.247507060187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45935.247507060187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45935.247507060187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45935.247507060187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45935.247507060187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45935.247507060187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45935.247507060187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45935.247507060187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45935.247507060187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45935.247507060187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45935.247507060187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45935.247507060187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45935.247507060187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45935.247507060187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45935.247507060187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45935.247507060187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45935.247507060187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45935.247507060187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45935.247507060187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45935.247507060187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45935.247507060187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45935.247507060187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45935.247507060187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45935.247507060187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45935.247507060187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45935.247507060187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45935.247507060187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45935.247507060187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45935.247507060187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45935.247507060187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45935.247507060187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45935.247507060187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45935.247507060187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45935.247507060187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45935.247507060187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45935.247507060187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45935.247507060187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45935.247507060187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45935.247507060187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45935.247507060187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45935.247507060187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45935.247507060187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45935.247507060187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45935.247507060187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45935.247507060187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45935.247507060187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45935.247507060187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45935.247507060187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45935.247507060187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45935.247507060187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45935.247507060187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45935.247507060187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45935.247507060187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45935.247507060187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45935.247507060187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45935.247507060187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45935.247507060187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45935.247507060187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45935.247507060187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45935.247507060187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45935.247507060187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45935.247507060187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45935.247507060187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45935.247507060187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45935.247507060187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45935.247507060187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45935.247507060187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45935.247507060187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45935.247507060187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45935.247507060187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45935.247507060187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45935.247507060187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45935.247507060187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45935.247507060187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45935.247507060187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45935.247507060187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45935.247507060187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45935.247507060187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45935.247507060187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45935.247507060187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45935.247507060187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45935.247507060187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45935.247507060187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45935.247507060187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45935.247507060187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45935.247507060187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45935.247507060187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45935.247507060187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45935.247507060187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45935.247507060187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45935.247507060187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45935.247507060187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45935.247507060187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45935.247507060187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45935.247507060187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45935.247507060187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45935.247507060187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45935.247507060187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45935.247507060187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45935.247507060187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45935.247507060187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45935.247507060187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45935.247507060187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45935.247507060187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45935.247507060187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45935.247507060187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45935.247507060187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45935.247507060187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45935.247507060187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45935.247507060187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45935.247507060187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45935.247507060187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45935.247507060187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45935.247507060187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45935.247507060187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45935.247507060187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45935.247507060187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45935.247507060187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45935.247507060187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45935.247507060187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45935.247507060187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45935.247507060187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45935.247507060187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45935.247507060187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45935.247507060187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45935.247507060187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45935.247507060187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45935.247507060187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45935.247507060187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45935.247507060187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45935.247507060187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45935.247507060187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45935.247507060187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45935.247507060187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45935.247507060187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45935.247507060187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45935.247507060187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45935.247507060187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45935.247507060187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45935.247507060187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45935.247507060187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45935.247507060187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45935.247507060187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45935.247507060187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45935.247507060187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45935.247507060187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45935.247507060187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45935.247507060187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45935.247507060187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45935.247507060187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45935.247507060187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45935.247507060187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45935.247507060187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45935.247507060187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45935.247507060187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45935.247507060187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45935.247507060187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45935.247507060187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45935.247507060187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45935.247507060187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45935.247507060187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45935.247507060187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45935.247507060187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45935.247507060187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45935.247507060187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45935.247507060187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45935.247507060187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45935.247507060187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45935.247507060187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45935.247507060187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45935.247507060187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45935.247507060187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45935.247507060187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45935.247507060187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45935.247507060187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45935.247507060187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45935.247507060187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45935.247507060187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45935.247507060187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45935.247507060187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45935.247507060187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45935.247507060187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45935.247507060187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45935.247507060187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45935.247507060187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45935.247507060187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45935.247507060187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45935.247507060187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45935.247507060187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45935.247507060187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45935.247507060187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45935.247507060187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45935.247507060187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45935.247507060187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45935.247507060187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45935.247507060187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45935.247507060187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45935.247507060187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45935.247507060187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45935.247507060187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45935.247507060187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45935.247507060187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45935.247507060187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45935.247507060187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45935.247507060187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45935.247507060187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45935.247507060187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45935.247507060187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45935.247507060187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45935.247507060187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45935.247507060187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45935.247507060187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45935.247507060187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45935.247507060187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45935.247507060187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45935.247507060187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45935.247507060187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45935.247507060187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45935.247507060187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45935.247507060187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45935.247507060187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45935.247507060187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45935.247507060187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45935.247507060187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45935.247507060187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45935.247507060187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45935.247507060187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45935.247507060187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45935.247507060187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45935.247507060187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45935.247507060187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45935.247507060187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45935.247507060187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45935.247507060187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45935.247507060187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45935.247507060187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45935.247507060187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45935.247507060187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45935.247507060187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45935.247507060187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45935.247507060187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45935.247507060187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45935.247507060187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45935.247507060187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45935.247507060187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45935.247507060187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45935.247507060187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45935.247507060187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45935.247507060187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45935.247507060187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45935.247507060187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45935.247507060187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45935.247507060187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45935.247507060187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45935.247507060187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45935.247507060187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45935.247507060187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45935.247507060187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45935.247507060187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45935.247507060187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45935.247507060187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45935.247507060187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45935.247507060187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45935.247507060187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45935.247507060187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45935.247507060187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45935.247507060187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45935.247507060187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45935.247507060187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45935.247507060187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45935.247507060187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45935.247507060187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45935.247507060187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45935.247507060187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45935.247507060187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45935.247507060187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45935.247507060187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45935.247507060187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45935.247507060187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45935.247507060187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45935.247507060187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45935.247507060187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45935.247507060187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45935.247507060187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45935.247507060187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45935.247507060187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45935.247507060187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45935.247507060187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45935.247507060187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45935.247507060187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45935.247507060187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45935.247507060187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45935.247507060187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45935.247507060187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45935.247507060187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45935.247507060187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45935.247507060187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45935.247507060187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45935.247507060187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45935.247507060187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45935.247507060187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45935.247507060187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45935.247507060187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45935.247507060187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45935.247507060187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45935.247507060187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45935.247507060187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45935.247507060187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45935.247507060187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45935.247507060187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45935.247507060187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45935.247507060187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45935.247507060187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45935.247507060187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45935.247507060187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45935.247507060187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45935.247507060187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45935.247507060187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45935.247507060187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45935.247507060187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45935.247507060187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45935.247507060187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45935.247507060187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45935.247507060187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45935.247507060187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45935.247507060187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45935.247507060187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45935.247507060187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45935.247507060187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45935.247507060187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45935.247507060187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45935.247507060187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45935.247507060187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45935.247507060187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45935.247507060187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45935.247507060187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45935.247507060187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45935.247507060187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45935.247507060187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45935.247507060187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45935.247507060187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45935.247507060187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45935.247507060187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45935.247507060187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45935.247507060187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45935.247507060187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45935.247507060187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45935.247507060187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45935.247507060187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45935.247507060187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45935.247507060187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45935.247507060187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45935.247507060187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45935.247507060187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45935.247507060187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45935.247507060187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45935.247507060187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45935.247507060187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45935.247507060187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45935.247507060187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45935.247507060187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45935.247507060187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45935.247507060187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45935.247507060187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45935.247507060187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45935.247507060187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45935.247507060187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45935.247507060187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45935.247507060187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45935.247507060187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45935.247507060187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45935.247507060187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45935.247507060187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45935.247507060187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45935.247507060187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45935.247507060187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45935.247507060187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45935.247507060187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45935.247507060187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45935.247507060187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45935.247507060187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45935.247507060187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45935.247507060187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45935.247507060187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45935.247507060187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45935.247507060187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45935.247507060187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45935.247507060187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45935.247507060187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45935.247507060187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45935.247507060187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45935.247507060187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45935.247507060187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45935.247507060187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45935.247507060187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45935.247507060187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45935.247507060187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45935.247507060187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45935.247507060187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45935.247507060187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45935.247507060187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45935.247507060187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45935.247507060187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45935.247507060187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45935.247507060187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45935.247507060187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45935.247507060187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45935.247507060187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45935.247507060187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45935.247507060187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45935.247507060187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45935.247507060187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45935.247507060187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45935.247507060187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45935.247507060187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45935.247507060187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45935.247507060187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45935.247507060187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45935.247507060187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45935.247507060187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45935.247507060187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45935.247507060187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45935.247507060187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45935.247507060187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45935.247507060187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45935.247507060187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45935.247507060187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45935.247507060187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45935.247507060187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45935.247507060187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45935.247507060187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45935.247507060187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45935.247507060187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45935.247507060187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45935.247507060187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45935.247507060187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45935.247507060187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45935.247507060187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45935.247507060187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45935.247507060187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45935.247507060187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45935.247507060187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45935.247507060187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45935.247507060187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45935.247507060187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45935.247507060187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45935.247507060187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45935.247507060187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45935.247507060187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45935.247507060187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45935.247507060187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45935.247507060187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45935.247507060187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45935.247507060187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45935.247507060187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45935.247507060187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45935.247507060187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45935.247507060187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45935.247507060187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45935.247507060187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45935.247507060187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45935.247507060187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45935.247507060187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45935.247507060187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45935.247507060187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45935.247507060187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45935.247507060187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45935.247507060187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45935.247507060187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45935.247507060187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45935.247507060187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45935.247507060187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45935.247507060187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45935.247507060187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45935.247507060187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45935.247507060187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45935.247507060187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45935.247507060187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45935.247507060187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45935.247507060187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45935.247507060187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45935.247507060187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45935.247507060187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45935.247507060187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45935.247507060187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45935.247507060187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45935.247507060187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45935.247507060187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45935.247507060187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45935.247507060187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45935.247507060187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45935.247507060187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45935.247507060187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45935.247507060187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45935.247507060187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45935.247507060187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45935.247507060187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45935.247507060187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45935.247507060187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45935.247507060187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45935.247507060187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45935.247507060187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45935.247507060187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45935.247507060187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45935.247507060187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45935.247507060187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45935.247507060187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45935.247507060187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45935.247507060187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45935.247507060187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45935.247507060187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45935.247507060187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45935.247507060187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45935.247507060187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45935.247507060187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45935.247507060187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45935.247507060187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45935.247507060187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45935.247507060187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45935.247507060187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45935.247507060187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45935.247507060187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45935.247507060187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45935.247507060187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45935.247507060187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45935.247507060187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45935.247507060187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45935.247507060187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45935.247507060187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45935.247507060187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45935.247507060187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45935.247507060187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45935.247507060187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45935.247507060187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45935.247507060187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45935.247507060187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45935.247507060187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45935.247507060187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45935.247507060187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45935.247507060187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45935.247507060187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45935.247507060187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45935.247507060187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45935.247507060187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45935.247507060187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45935.247507060187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45935.247507060187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45935.247507060187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45935.247507060187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45935.247507060187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45935.247507060187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45935.247507060187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45935.247507060187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45935.247507060187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45935.247507060187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45935.247507060187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45935.247507060187</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231.76678946759057</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4.3572292824101169</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0.5450765046334709</v>
      </c>
      <c r="H4" s="113">
        <v>45934.712175925924</v>
      </c>
      <c r="I4" s="110" t="str">
        <f>IFERROR(VLOOKUP(D4,DB!A:F,6,0),"")</f>
        <v>Generator-SG</v>
      </c>
      <c r="J4" s="110" t="str">
        <f>IFERROR(VLOOKUP(D4,DB!A:G,7,0),"")</f>
        <v>Dead</v>
      </c>
      <c r="K4" s="115" t="s">
        <v>39064</v>
      </c>
      <c r="L4" s="107" t="str">
        <f>IFERROR(VLOOKUP(D4,DB!A:I,9,0),"")</f>
        <v>Latis</v>
      </c>
    </row>
    <row r="5" spans="1:16" ht="31.5" customHeight="1">
      <c r="A5" s="110" t="s">
        <v>39065</v>
      </c>
      <c r="B5" s="110" t="str">
        <f>IFERROR(VLOOKUP(D5,DB!A:K,11,0),"")</f>
        <v>R4</v>
      </c>
      <c r="C5" s="111">
        <v>1</v>
      </c>
      <c r="D5" s="107" t="s">
        <v>27578</v>
      </c>
      <c r="E5" s="112" t="s">
        <v>38964</v>
      </c>
      <c r="F5" s="113">
        <v>45934.845833333333</v>
      </c>
      <c r="G5" s="114">
        <f ca="1">IFERROR(NOW()-F5,"")</f>
        <v>0.40167372685391456</v>
      </c>
      <c r="H5" s="113">
        <v>45934.813009259262</v>
      </c>
      <c r="I5" s="110" t="str">
        <f>IFERROR(VLOOKUP(D5,DB!A:F,6,0),"")</f>
        <v>SCECO</v>
      </c>
      <c r="J5" s="110" t="str">
        <f>IFERROR(VLOOKUP(D5,DB!A:G,7,0),"")</f>
        <v>Dead</v>
      </c>
      <c r="K5" s="115" t="s">
        <v>39066</v>
      </c>
      <c r="L5" s="107" t="str">
        <f>IFERROR(VLOOKUP(D5,DB!A:I,9,0),"")</f>
        <v>Latis</v>
      </c>
    </row>
    <row r="6" spans="1:16" ht="15" customHeight="1">
      <c r="A6" s="110" t="s">
        <v>39067</v>
      </c>
      <c r="B6" s="110" t="str">
        <f>IFERROR(VLOOKUP(D6,DB!A:K,11,0),"")</f>
        <v>R4</v>
      </c>
      <c r="C6" s="111">
        <v>1</v>
      </c>
      <c r="D6" s="107" t="s">
        <v>34306</v>
      </c>
      <c r="E6" s="112" t="s">
        <v>38964</v>
      </c>
      <c r="F6" s="113">
        <v>45934.995312500003</v>
      </c>
      <c r="G6" s="114">
        <f ca="1">IFERROR(NOW()-F6,"")</f>
        <v>0.25219456018385245</v>
      </c>
      <c r="H6" s="113">
        <v>45934.989328703705</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25891</v>
      </c>
      <c r="E7" s="112" t="s">
        <v>38964</v>
      </c>
      <c r="F7" s="113">
        <v>45935.156944444447</v>
      </c>
      <c r="G7" s="114">
        <f ca="1">IFERROR(NOW()-F7,"")</f>
        <v>9.0562615740054753E-2</v>
      </c>
      <c r="H7" s="113">
        <v>45935.07104166667</v>
      </c>
      <c r="I7" s="110" t="str">
        <f>IFERROR(VLOOKUP(D7,DB!A:F,6,0),"")</f>
        <v>Generator-SG</v>
      </c>
      <c r="J7" s="110" t="str">
        <f>IFERROR(VLOOKUP(D7,DB!A:G,7,0),"")</f>
        <v>Good</v>
      </c>
      <c r="K7" s="115" t="s">
        <v>39070</v>
      </c>
      <c r="L7" s="107" t="str">
        <f>IFERROR(VLOOKUP(D7,DB!A:I,9,0),"")</f>
        <v>Latis</v>
      </c>
    </row>
    <row r="8" spans="1:16" ht="15" customHeight="1">
      <c r="A8" s="110" t="s">
        <v>39071</v>
      </c>
      <c r="B8" s="110" t="str">
        <f>IFERROR(VLOOKUP(D8,DB!A:K,11,0),"")</f>
        <v>R4</v>
      </c>
      <c r="C8" s="111">
        <v>1</v>
      </c>
      <c r="D8" s="107" t="s">
        <v>35912</v>
      </c>
      <c r="E8" s="112" t="s">
        <v>38964</v>
      </c>
      <c r="F8" s="113"/>
      <c r="G8" s="114">
        <f ca="1">IFERROR(NOW()-F8,"")</f>
        <v>45935.247507060187</v>
      </c>
      <c r="H8" s="113">
        <v>45935.157523148147</v>
      </c>
      <c r="I8" s="110" t="str">
        <f>IFERROR(VLOOKUP(D8,DB!A:F,6,0),"")</f>
        <v>Generator-SG</v>
      </c>
      <c r="J8" s="110" t="str">
        <f>IFERROR(VLOOKUP(D8,DB!A:G,7,0),"")</f>
        <v>Dead</v>
      </c>
      <c r="K8" s="115" t="s">
        <v>39072</v>
      </c>
      <c r="L8" s="107" t="str">
        <f>IFERROR(VLOOKUP(D8,DB!A:I,9,0),"")</f>
        <v>Latis</v>
      </c>
    </row>
    <row r="9" spans="1:16" ht="15" customHeight="1">
      <c r="A9" s="110"/>
      <c r="B9" s="110" t="str">
        <f>IFERROR(VLOOKUP(D9,DB!A:K,11,0),"")</f>
        <v>R4</v>
      </c>
      <c r="C9" s="111">
        <v>1</v>
      </c>
      <c r="D9" s="107" t="s">
        <v>34180</v>
      </c>
      <c r="E9" s="112"/>
      <c r="F9" s="113"/>
      <c r="G9" s="114">
        <f ca="1">IFERROR(NOW()-F9,"")</f>
        <v>45935.247507060187</v>
      </c>
      <c r="H9" s="113"/>
      <c r="I9" s="110" t="str">
        <f>IFERROR(VLOOKUP(D9,DB!A:F,6,0),"")</f>
        <v>SCECO</v>
      </c>
      <c r="J9" s="110" t="str">
        <f>IFERROR(VLOOKUP(D9,DB!A:G,7,0),"")</f>
        <v>Dead</v>
      </c>
      <c r="K9" s="115" t="s">
        <v>39073</v>
      </c>
      <c r="L9" s="107" t="str">
        <f>IFERROR(VLOOKUP(D9,DB!A:I,9,0),"")</f>
        <v>Latis</v>
      </c>
    </row>
    <row r="10" spans="1:16" ht="15" customHeight="1">
      <c r="A10" s="110"/>
      <c r="B10" s="110" t="str">
        <f>IFERROR(VLOOKUP(D10,DB!A:K,11,0),"")</f>
        <v/>
      </c>
      <c r="C10" s="111"/>
      <c r="D10" s="107"/>
      <c r="E10" s="112"/>
      <c r="F10" s="113"/>
      <c r="G10" s="114">
        <f ca="1">IFERROR(NOW()-F10,"")</f>
        <v>45935.247507060187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45935.247507060187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45935.247507060187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45935.247507060187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45935.247507060187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45935.247507060187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45935.247507060187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45935.247507060187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45935.247507060187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45935.247507060187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45935.247507060187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45935.247507060187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45935.247507060187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45935.247507060187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45935.247507060187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45935.247507060187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45935.247507060187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45935.247507060187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45935.247507060187</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43.415446874998452</v>
      </c>
      <c r="H2" s="38">
        <v>45891.790393518517</v>
      </c>
      <c r="I2" s="37" t="str">
        <f>IFERROR(VLOOKUP(D2,DB!A:F,6,0),"")</f>
        <v>Generator-SG</v>
      </c>
      <c r="J2" s="37" t="str">
        <f>IFERROR(VLOOKUP(D2,DB!A:G,7,0),"")</f>
        <v>Vandalized</v>
      </c>
      <c r="K2" s="37" t="s">
        <v>39075</v>
      </c>
      <c r="L2" s="37" t="str">
        <f>IFERROR(VLOOKUP(D2,DB!A:I,9,0),"")</f>
        <v>Latis</v>
      </c>
      <c r="M2" s="136"/>
    </row>
    <row r="3" spans="1:13" ht="30.75">
      <c r="A3" s="37" t="s">
        <v>39076</v>
      </c>
      <c r="B3" s="37" t="str">
        <f>IFERROR(VLOOKUP(D3,DB!A:K,11,0),"")</f>
        <v>R5</v>
      </c>
      <c r="C3" s="37">
        <v>1</v>
      </c>
      <c r="D3" s="37" t="s">
        <v>31295</v>
      </c>
      <c r="E3" s="37" t="s">
        <v>39045</v>
      </c>
      <c r="F3" s="38">
        <v>45926.188877314817</v>
      </c>
      <c r="G3" s="39">
        <f ca="1">IFERROR(NOW()-F3,"-")</f>
        <v>9.0586297453701263</v>
      </c>
      <c r="H3" s="38">
        <v>45926.158159722225</v>
      </c>
      <c r="I3" s="37" t="str">
        <f>IFERROR(VLOOKUP(D3,DB!A:F,6,0),"")</f>
        <v>SCECO</v>
      </c>
      <c r="J3" s="37" t="str">
        <f>IFERROR(VLOOKUP(D3,DB!A:G,7,0),"")</f>
        <v>Good</v>
      </c>
      <c r="K3" s="37" t="s">
        <v>39077</v>
      </c>
      <c r="L3" s="37" t="str">
        <f>IFERROR(VLOOKUP(D3,DB!A:I,9,0),"")</f>
        <v>Latis</v>
      </c>
      <c r="M3" s="136"/>
    </row>
    <row r="4" spans="1:13" ht="15">
      <c r="A4" s="37" t="s">
        <v>39078</v>
      </c>
      <c r="B4" s="37" t="str">
        <f>IFERROR(VLOOKUP(D4,DB!A:K,11,0),"")</f>
        <v>R5</v>
      </c>
      <c r="C4" s="37">
        <v>1</v>
      </c>
      <c r="D4" s="37" t="s">
        <v>35936</v>
      </c>
      <c r="E4" s="37" t="s">
        <v>38964</v>
      </c>
      <c r="F4" s="38">
        <v>45934.852303240739</v>
      </c>
      <c r="G4" s="39">
        <f ca="1">IFERROR(NOW()-F4,"-")</f>
        <v>0.39520381944748806</v>
      </c>
      <c r="H4" s="38">
        <v>45934.846458333333</v>
      </c>
      <c r="I4" s="37" t="str">
        <f>IFERROR(VLOOKUP(D4,DB!A:F,6,0),"")</f>
        <v>Generator-SG</v>
      </c>
      <c r="J4" s="37" t="str">
        <f>IFERROR(VLOOKUP(D4,DB!A:G,7,0),"")</f>
        <v>Vandalized</v>
      </c>
      <c r="K4" s="37" t="s">
        <v>39079</v>
      </c>
      <c r="L4" s="37" t="str">
        <f>IFERROR(VLOOKUP(D4,DB!A:I,9,0),"")</f>
        <v>Latis</v>
      </c>
      <c r="M4" s="136"/>
    </row>
    <row r="5" spans="1:13" ht="15">
      <c r="A5" s="37" t="s">
        <v>39080</v>
      </c>
      <c r="B5" s="37" t="str">
        <f>IFERROR(VLOOKUP(D5,DB!A:K,11,0),"")</f>
        <v>R5</v>
      </c>
      <c r="C5" s="37">
        <v>1</v>
      </c>
      <c r="D5" s="137" t="s">
        <v>35786</v>
      </c>
      <c r="E5" s="37" t="s">
        <v>38964</v>
      </c>
      <c r="F5" s="38">
        <v>45935.085520833331</v>
      </c>
      <c r="G5" s="39">
        <f ca="1">IFERROR(NOW()-F5,"-")</f>
        <v>0.16198622685624287</v>
      </c>
      <c r="H5" s="38">
        <v>45935.078923611109</v>
      </c>
      <c r="I5" s="37" t="str">
        <f>IFERROR(VLOOKUP(D5,DB!A:F,6,0),"")</f>
        <v>Generator-SG</v>
      </c>
      <c r="J5" s="37" t="str">
        <f>IFERROR(VLOOKUP(D5,DB!A:G,7,0),"")</f>
        <v>Vandalized</v>
      </c>
      <c r="K5" s="37" t="s">
        <v>39081</v>
      </c>
      <c r="L5" s="37" t="str">
        <f>IFERROR(VLOOKUP(D5,DB!A:I,9,0),"")</f>
        <v>Latis</v>
      </c>
      <c r="M5" s="136"/>
    </row>
    <row r="6" spans="1:13" ht="15">
      <c r="A6" s="37"/>
      <c r="B6" s="37" t="str">
        <f>IFERROR(VLOOKUP(D6,DB!A:K,11,0),"")</f>
        <v/>
      </c>
      <c r="C6" s="37"/>
      <c r="D6" s="37"/>
      <c r="E6" s="37"/>
      <c r="F6" s="38"/>
      <c r="G6" s="39">
        <f ca="1">IFERROR(NOW()-F6,"-")</f>
        <v>45935.247507060187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45935.247507060187</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45935.247507060187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45935.247507060187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45935.247507060187</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45935.247507060187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45935.247507060187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45935.247507060187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45935.247507060187</v>
      </c>
      <c r="H14" s="38"/>
      <c r="I14" s="37" t="str">
        <f>IFERROR(VLOOKUP(D14,DB!A:F,6,0),"")</f>
        <v/>
      </c>
      <c r="J14" s="37" t="str">
        <f>IFERROR(VLOOKUP(D14,DB!A:G,7,0),"")</f>
        <v/>
      </c>
      <c r="K14" s="37"/>
      <c r="L14" s="37" t="str">
        <f>IFERROR(VLOOKUP(D14,DB!A:I,9,0),"")</f>
        <v/>
      </c>
      <c r="M14" s="136"/>
    </row>
    <row r="15" spans="1:13" ht="15">
      <c r="A15" s="92"/>
      <c r="B15" s="92" t="str">
        <f>IFERROR(VLOOKUP(D15,DB!A:K,11,0),"")</f>
        <v/>
      </c>
      <c r="C15" s="92"/>
      <c r="D15" s="92"/>
      <c r="E15" s="92"/>
      <c r="F15" s="134"/>
      <c r="G15" s="135">
        <f ca="1">IFERROR(NOW()-F15,"-")</f>
        <v>45935.247507060187</v>
      </c>
      <c r="H15" s="134"/>
      <c r="I15" s="92" t="str">
        <f>IFERROR(VLOOKUP(D15,DB!A:F,6,0),"")</f>
        <v/>
      </c>
      <c r="J15" s="92" t="str">
        <f>IFERROR(VLOOKUP(D15,DB!A:G,7,0),"")</f>
        <v/>
      </c>
      <c r="K15" s="92"/>
      <c r="L15" s="92" t="str">
        <f>IFERROR(VLOOKUP(D15,DB!A:I,9,0),"")</f>
        <v/>
      </c>
      <c r="M15" s="136"/>
    </row>
    <row r="16" spans="1:13" ht="15">
      <c r="A16" s="37"/>
      <c r="B16" s="37" t="str">
        <f>IFERROR(VLOOKUP(D16,DB!A:K,11,0),"")</f>
        <v/>
      </c>
      <c r="C16" s="37"/>
      <c r="D16" s="37"/>
      <c r="E16" s="37"/>
      <c r="F16" s="38"/>
      <c r="G16" s="39">
        <f ca="1">IFERROR(NOW()-F16,"-")</f>
        <v>45935.247507060187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45935.247507060187</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45935.247507060187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45935.247507060187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45935.247507060187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45935.247507060187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45935.247507060187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45935.247507060187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45935.247507060187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45935.247507060187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45935.247507060187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45935.247507060187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45935.247507060187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45935.247507060187</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45935.247507060187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45935.247507060187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45935.247507060187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45935.247507060187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45935.247507060187</v>
      </c>
      <c r="H34" s="38"/>
      <c r="I34" s="37" t="str">
        <f>IFERROR(VLOOKUP(D34,DB!A:F,6,0),"")</f>
        <v/>
      </c>
      <c r="J34" s="37" t="str">
        <f>IFERROR(VLOOKUP(D34,DB!A:G,7,0),"")</f>
        <v/>
      </c>
      <c r="K34" s="37"/>
      <c r="L34" s="37" t="str">
        <f>IFERROR(VLOOKUP(D34,DB!A:I,9,0),"")</f>
        <v/>
      </c>
      <c r="M34" s="136"/>
    </row>
    <row r="35" spans="1:13" ht="15">
      <c r="A35" s="37"/>
      <c r="B35" s="37" t="str">
        <f>IFERROR(VLOOKUP(D35,DB!A:K,11,0),"")</f>
        <v/>
      </c>
      <c r="C35" s="37"/>
      <c r="D35"/>
      <c r="E35" s="37"/>
      <c r="F35" s="38"/>
      <c r="G35" s="39">
        <f ca="1">IFERROR(NOW()-F35,"-")</f>
        <v>45935.247507060187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45935.247507060187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45935.247507060187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45935.247507060187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45935.247507060187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45935.247507060187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45935.247507060187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45935.247507060187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45935.247507060187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45935.247507060187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45935.247507060187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45935.247507060187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45935.247507060187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45935.247507060187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45935.247507060187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45935.247507060187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45935.247507060187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45935.247507060187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45935.247507060187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45935.247507060187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45935.247507060187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45935.247507060187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45935.247507060187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45935.247507060187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45935.247507060187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45935.247507060187</v>
      </c>
      <c r="H60" s="38"/>
      <c r="I60" s="37" t="str">
        <f>IFERROR(VLOOKUP(D60,DB!A:F,6,0),"")</f>
        <v/>
      </c>
      <c r="J60" s="37" t="str">
        <f>IFERROR(VLOOKUP(D60,DB!A:G,7,0),"")</f>
        <v/>
      </c>
      <c r="K60" s="37"/>
      <c r="L60" s="37" t="str">
        <f>IFERROR(VLOOKUP(D60,DB!A:I,9,0),"")</f>
        <v/>
      </c>
      <c r="M60" s="136"/>
    </row>
    <row r="61" spans="1:13" ht="15">
      <c r="A61" s="92"/>
      <c r="B61" s="92" t="str">
        <f>IFERROR(VLOOKUP(D61,DB!A:K,11,0),"")</f>
        <v/>
      </c>
      <c r="C61" s="92"/>
      <c r="D61" s="92"/>
      <c r="E61" s="92"/>
      <c r="F61" s="134"/>
      <c r="G61" s="135">
        <f ca="1">IFERROR(NOW()-F61,"-")</f>
        <v>45935.247507060187</v>
      </c>
      <c r="H61" s="134"/>
      <c r="I61" s="92" t="str">
        <f>IFERROR(VLOOKUP(D61,DB!A:F,6,0),"")</f>
        <v/>
      </c>
      <c r="J61" s="92" t="str">
        <f>IFERROR(VLOOKUP(D61,DB!A:G,7,0),"")</f>
        <v/>
      </c>
      <c r="K61" s="92"/>
      <c r="L61" s="92" t="str">
        <f>IFERROR(VLOOKUP(D61,DB!A:I,9,0),"")</f>
        <v/>
      </c>
      <c r="M61" s="136"/>
    </row>
    <row r="62" spans="1:13" ht="15">
      <c r="A62" s="92"/>
      <c r="B62" s="92" t="str">
        <f>IFERROR(VLOOKUP(D62,DB!A:K,11,0),"")</f>
        <v/>
      </c>
      <c r="C62" s="92"/>
      <c r="D62" s="92"/>
      <c r="E62" s="92"/>
      <c r="F62" s="134"/>
      <c r="G62" s="135">
        <f ca="1">IFERROR(NOW()-F62,"-")</f>
        <v>45935.247507060187</v>
      </c>
      <c r="H62" s="134"/>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45935.247507060187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45935.247507060187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45935.247507060187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45935.247507060187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45935.247507060187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45935.247507060187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45935.247507060187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45935.247507060187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45935.247507060187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45935.247507060187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45935.247507060187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45935.247507060187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45935.247507060187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45935.247507060187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45935.247507060187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45935.247507060187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45935.247507060187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45935.247507060187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45935.247507060187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45935.247507060187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45935.247507060187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45935.247507060187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45935.247507060187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45935.247507060187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45935.247507060187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45935.247507060187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45935.247507060187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45935.247507060187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45935.247507060187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45935.247507060187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45935.247507060187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45935.247507060187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45935.247507060187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45935.247507060187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45935.247507060187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45935.247507060187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45935.247507060187</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4"/>
      <c r="G100" s="135">
        <f ca="1">IFERROR(NOW()-F100,"-")</f>
        <v>45935.247507060187</v>
      </c>
      <c r="H100" s="134"/>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45935.247507060187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45935.247507060187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45935.247507060187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45935.247507060187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45935.247507060187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45935.247507060187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45935.247507060187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45935.247507060187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45935.247507060187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45935.247507060187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45935.247507060187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45935.247507060187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45935.247507060187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45935.247507060187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45935.247507060187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45935.247507060187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45935.247507060187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45935.247507060187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45935.247507060187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45935.247507060187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45935.247507060187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45935.247507060187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45935.247507060187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45935.247507060187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45935.247507060187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45935.247507060187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45935.247507060187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45935.247507060187</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45935.247507060187</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45935.247507060187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45935.247507060187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45935.247507060187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45935.247507060187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45935.247507060187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45935.247507060187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45935.247507060187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45935.247507060187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45935.247507060187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45935.247507060187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45935.247507060187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45935.247507060187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45935.247507060187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45935.247507060187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45935.247507060187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45935.247507060187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45935.247507060187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45935.247507060187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45935.247507060187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45935.247507060187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45935.247507060187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45935.247507060187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45935.247507060187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45935.247507060187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45935.247507060187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45935.247507060187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45935.247507060187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45935.247507060187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45935.247507060187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45935.247507060187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45935.247507060187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45935.247507060187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45935.247507060187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45935.247507060187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45935.247507060187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45935.247507060187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45935.247507060187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45935.247507060187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45935.247507060187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45935.247507060187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45935.247507060187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45935.247507060187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45935.247507060187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45935.247507060187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45935.247507060187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45935.247507060187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45935.247507060187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45935.247507060187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45935.247507060187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45935.247507060187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45935.247507060187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45935.247507060187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45935.247507060187</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45935.247507060187</v>
      </c>
      <c r="H183" s="134"/>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39082</v>
      </c>
      <c r="B2" s="137" t="s">
        <v>5398</v>
      </c>
      <c r="C2" s="137">
        <v>1</v>
      </c>
      <c r="D2" s="137" t="s">
        <v>32861</v>
      </c>
      <c r="E2" s="137" t="s">
        <v>39083</v>
      </c>
      <c r="F2" s="138">
        <v>45933.880972222221</v>
      </c>
      <c r="G2" s="139">
        <f ca="1">IFERROR(NOW()-F2,"-")</f>
        <v>1.3665348379654461</v>
      </c>
      <c r="H2" s="140">
        <v>45929.455266203702</v>
      </c>
      <c r="I2" s="137" t="str">
        <f>IFERROR(VLOOKUP(D2,DB!A:F,6,0),"")</f>
        <v>SCECO</v>
      </c>
      <c r="J2" s="137" t="str">
        <f>IFERROR(VLOOKUP(D2,DB!A:G,7,0),"")</f>
        <v>In progress</v>
      </c>
      <c r="K2" s="137" t="s">
        <v>39084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39085</v>
      </c>
      <c r="B3" s="137" t="s">
        <v>5398</v>
      </c>
      <c r="C3" s="137">
        <v>1</v>
      </c>
      <c r="D3" s="137" t="s">
        <v>34463</v>
      </c>
      <c r="E3" s="137" t="s">
        <v>39083</v>
      </c>
      <c r="F3" s="138">
        <v>45926.772847222222</v>
      </c>
      <c r="G3" s="139">
        <f ca="1">IFERROR(NOW()-F3,"-")</f>
        <v>8.4746598379642819</v>
      </c>
      <c r="H3" s="140">
        <v>45927.449074074102</v>
      </c>
      <c r="I3" s="137" t="str">
        <f>IFERROR(VLOOKUP(D3,DB!A:F,6,0),"")</f>
        <v>SCECO</v>
      </c>
      <c r="J3" s="137" t="str">
        <f>IFERROR(VLOOKUP(D3,DB!A:G,7,0),"")</f>
        <v>Weak</v>
      </c>
      <c r="K3" s="137" t="s">
        <v>39084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39086</v>
      </c>
      <c r="B4" s="137" t="s">
        <v>5398</v>
      </c>
      <c r="C4" s="137">
        <v>1</v>
      </c>
      <c r="D4" s="137" t="s">
        <v>33408</v>
      </c>
      <c r="E4" s="137" t="s">
        <v>38964</v>
      </c>
      <c r="F4" s="138">
        <v>45934.942245370374</v>
      </c>
      <c r="G4" s="139">
        <f ca="1">IFERROR(NOW()-F4,"-")</f>
        <v>0.30526168981305091</v>
      </c>
      <c r="H4" s="140">
        <v>45934.470231481479</v>
      </c>
      <c r="I4" s="137" t="str">
        <f>IFERROR(VLOOKUP(D4,DB!A:F,6,0),"")</f>
        <v>SCECO</v>
      </c>
      <c r="J4" s="137" t="str">
        <f>IFERROR(VLOOKUP(D4,DB!A:G,7,0),"")</f>
        <v>Dead</v>
      </c>
      <c r="K4" s="137" t="s">
        <v>39084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39087</v>
      </c>
      <c r="B5" s="137" t="str">
        <f>IFERROR(VLOOKUP(D5,DB!A:K,11,0),"")</f>
        <v>R6</v>
      </c>
      <c r="C5" s="137">
        <v>1</v>
      </c>
      <c r="D5" s="137" t="s">
        <v>33684</v>
      </c>
      <c r="E5" s="137" t="s">
        <v>38964</v>
      </c>
      <c r="F5" s="140">
        <v>45933.705324074072</v>
      </c>
      <c r="G5" s="139">
        <f ca="1">IFERROR(NOW()-F5,"-")</f>
        <v>1.5421829861152219</v>
      </c>
      <c r="H5" s="140">
        <v>45933.228229166663</v>
      </c>
      <c r="I5" s="137" t="str">
        <f>IFERROR(VLOOKUP(D5,DB!A:F,6,0),"")</f>
        <v>SCECO</v>
      </c>
      <c r="J5" s="137" t="str">
        <f>IFERROR(VLOOKUP(D5,DB!A:G,7,0),"")</f>
        <v>Weak</v>
      </c>
      <c r="K5" s="137" t="s">
        <v>39088</v>
      </c>
      <c r="L5" s="137" t="str">
        <f>IFERROR(VLOOKUP(D5,DB!A:I,9,0),"")</f>
        <v>Latis</v>
      </c>
    </row>
    <row r="6" spans="1:16383" ht="31.5" customHeight="1">
      <c r="A6" s="121"/>
      <c r="B6" s="137" t="str">
        <f>IFERROR(VLOOKUP(D6,DB!A:K,11,0),"")</f>
        <v/>
      </c>
      <c r="C6" s="137"/>
      <c r="D6" s="137"/>
      <c r="E6" s="137"/>
      <c r="F6" s="137"/>
      <c r="G6" s="137">
        <f ca="1">IFERROR(NOW()-F6,"-")</f>
        <v>45935.247507060187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45935.247507060187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45935.247507060187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45935.247507060187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45935.247507060187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45935.247507060187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45935.247507060187</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45935.247507060187</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45935.247507060187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45935.247507060187</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45935.247507060187</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45935.247507060187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45935.247507060187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45935.247507060187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45935.247507060187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45935.247507060187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45935.247507060187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45935.247507060187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45935.247507060187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45935.247507060187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45935.247507060187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45935.247507060187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45935.247507060187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45935.247507060187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45935.247507060187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45935.247507060187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45935.247507060187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45935.247507060187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45935.247507060187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45935.247507060187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45935.247507060187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45935.247507060187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45935.247507060187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45935.247507060187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45935.247507060187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45935.247507060187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45935.247507060187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45935.247507060187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45935.247507060187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45935.247507060187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45935.247507060187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45935.247507060187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45935.247507060187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45935.247507060187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45935.247507060187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45935.247507060187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45935.247507060187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45935.247507060187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45935.247507060187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45935.247507060187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45935.247507060187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45935.247507060187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45935.247507060187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45935.247507060187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45935.247507060187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45935.247507060187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45935.247507060187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45935.247507060187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45935.247507060187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45935.247507060187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45935.247507060187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45935.247507060187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45935.247507060187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45935.247507060187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45935.247507060187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45935.247507060187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45935.247507060187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45935.247507060187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45935.247507060187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45935.247507060187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45935.247507060187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45935.247507060187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45935.247507060187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45935.247507060187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45935.247507060187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45935.247507060187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45935.247507060187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45935.247507060187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45935.247507060187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45935.247507060187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45935.247507060187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45935.247507060187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45935.247507060187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45935.247507060187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45935.247507060187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45935.247507060187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45935.247507060187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45935.247507060187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45935.247507060187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45935.247507060187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45935.247507060187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45935.247507060187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45935.247507060187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45935.247507060187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45935.247507060187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45935.247507060187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45935.247507060187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45935.247507060187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45935.247507060187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45935.247507060187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45935.247507060187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45935.247507060187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45935.247507060187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45935.247507060187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45935.247507060187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45935.247507060187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45935.247507060187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45935.247507060187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45935.247507060187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45935.247507060187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45935.247507060187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45935.247507060187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45935.247507060187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45935.247507060187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45935.247507060187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45935.247507060187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45935.247507060187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45935.247507060187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45935.247507060187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45935.247507060187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45935.247507060187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45935.247507060187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45935.247507060187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45935.247507060187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45935.247507060187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45935.247507060187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45935.247507060187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45935.247507060187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45935.247507060187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45935.247507060187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45935.247507060187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45935.247507060187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45935.247507060187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45935.247507060187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45935.247507060187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45935.247507060187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45935.247507060187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45935.247507060187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45935.247507060187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45935.247507060187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45935.247507060187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45935.247507060187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45935.247507060187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45935.247507060187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45935.247507060187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45935.247507060187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45935.247507060187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45935.247507060187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45935.247507060187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45935.247507060187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45935.247507060187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45935.247507060187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45935.247507060187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45935.247507060187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45935.247507060187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45935.247507060187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45935.247507060187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45935.247507060187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45935.247507060187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45935.247507060187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45935.247507060187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45935.247507060187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45935.247507060187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45935.247507060187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45935.247507060187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45935.247507060187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45935.247507060187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45935.247507060187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45935.247507060187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45935.247507060187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45935.247507060187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45935.247507060187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45935.247507060187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45935.247507060187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45935.247507060187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45935.247507060187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45935.247507060187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45935.247507060187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45935.247507060187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45935.247507060187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45935.247507060187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45935.247507060187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45935.247507060187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45935.247507060187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45935.247507060187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45935.247507060187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45935.247507060187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45935.247507060187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45935.247507060187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45935.247507060187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45935.247507060187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45935.247507060187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45935.247507060187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45935.247507060187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45935.247507060187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45935.247507060187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45935.247507060187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45935.247507060187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45935.247507060187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45935.247507060187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45935.247507060187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45935.247507060187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45935.247507060187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45935.247507060187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45935.247507060187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45935.247507060187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45935.247507060187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45935.247507060187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45935.247507060187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45935.247507060187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45935.247507060187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45935.247507060187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45935.247507060187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45935.247507060187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45935.247507060187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45935.247507060187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45935.247507060187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45935.247507060187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45935.247507060187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45935.247507060187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45935.247507060187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45935.247507060187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45935.247507060187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45935.247507060187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45935.247507060187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45935.247507060187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45935.247507060187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45935.247507060187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45935.247507060187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45935.247507060187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45935.247507060187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45935.247507060187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45935.247507060187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45935.247507060187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45935.247507060187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45935.247507060187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45935.247507060187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45935.247507060187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45935.247507060187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45935.247507060187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45935.247507060187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45935.247507060187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45935.247507060187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45935.247507060187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45935.247507060187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45935.247507060187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45935.247507060187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45935.247507060187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45935.247507060187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45935.247507060187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45935.247507060187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45935.247507060187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45935.247507060187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45935.247507060187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45935.247507060187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45935.247507060187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45935.247507060187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45935.247507060187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45935.247507060187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45935.247507060187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45935.247507060187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45935.247507060187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45935.247507060187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45935.247507060187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45935.247507060187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45935.247507060187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45935.247507060187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45935.247507060187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45935.247507060187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45935.247507060187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45935.247507060187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45935.247507060187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45935.247507060187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45935.247507060187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45935.247507060187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45935.247507060187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45935.247507060187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45935.247507060187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45935.247507060187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45935.247507060187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45935.247507060187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45935.247507060187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45935.247507060187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45935.247507060187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45935.247507060187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45935.247507060187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45935.247507060187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45935.247507060187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45935.247507060187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45935.247507060187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45935.247507060187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45935.247507060187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45935.247507060187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45935.247507060187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45935.247507060187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45935.247507060187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45935.247507060187</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2025-10-05T02:58:25Z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