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697" documentId="13_ncr:1_{F6CB121F-512D-4AA6-A0C1-0FB36C537598}" xr6:coauthVersionLast="47" xr6:coauthVersionMax="47" xr10:uidLastSave="{C2727D42-C7AA-4017-9540-8BABB04190F5}"/>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25" i="6"/>
  <c r="G26"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alcChain>
</file>

<file path=xl/sharedStrings.xml><?xml version="1.0" encoding="utf-8"?>
<sst xmlns="http://schemas.openxmlformats.org/spreadsheetml/2006/main" count="179041" uniqueCount="39111">
  <si>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</si>
  <si>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</si>
  <si>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</si>
  <si>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</si>
  <si>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</si>
  <si>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</si>
  <si>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</si>
  <si>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</si>
  <si>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</si>
  <si>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</si>
  <si>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</si>
  <si>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</si>
  <si>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</si>
  <si>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</si>
  <si>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</si>
  <si>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</si>
  <si>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</si>
  <si>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</si>
  <si>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</si>
  <si>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</si>
  <si>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</si>
  <si>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</si>
  <si>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</si>
  <si>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</si>
  <si>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</si>
  <si>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</si>
  <si>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</si>
  <si>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</si>
  <si>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</si>
  <si>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</si>
  <si>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</si>
  <si>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</si>
  <si>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</si>
  <si>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</si>
  <si>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</si>
  <si>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</si>
  <si>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</si>
  <si>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</si>
  <si>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</si>
  <si>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</si>
  <si>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</si>
  <si>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</si>
  <si>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</si>
  <si>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</si>
  <si>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</si>
  <si>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</si>
  <si>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</si>
  <si>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</si>
  <si>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</si>
  <si>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</si>
  <si>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</si>
  <si>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</si>
  <si>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</si>
  <si>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</si>
  <si>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</si>
  <si>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</si>
  <si>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</si>
  <si>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</si>
  <si>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</si>
  <si>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</si>
  <si>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</si>
  <si>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</si>
  <si>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</si>
  <si>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</si>
  <si>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</si>
  <si>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</si>
  <si>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</si>
  <si>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</si>
  <si>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</si>
  <si>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</si>
  <si>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</si>
  <si>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</si>
  <si>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</si>
  <si>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</si>
  <si>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</si>
  <si>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</si>
  <si>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</si>
  <si>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</si>
  <si>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</si>
  <si>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</si>
  <si>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</si>
  <si>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</si>
  <si>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</si>
  <si>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</si>
  <si>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</si>
  <si>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</si>
  <si>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</si>
  <si>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</si>
  <si>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</si>
  <si>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</si>
  <si>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</si>
  <si>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</si>
  <si>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</si>
  <si>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</si>
  <si>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</si>
  <si>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</si>
  <si>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</si>
  <si>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</si>
  <si>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</si>
  <si>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</si>
  <si>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</si>
  <si>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</si>
  <si>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</si>
  <si>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</si>
  <si>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</si>
  <si>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</si>
  <si>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</si>
  <si>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</si>
  <si>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</si>
  <si>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</si>
  <si>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</si>
  <si>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</si>
  <si>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</si>
  <si>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</si>
  <si>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</si>
  <si>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</si>
  <si>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</si>
  <si>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</si>
  <si>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</si>
  <si>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</si>
  <si>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</si>
  <si>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</si>
  <si>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</si>
  <si>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</si>
  <si>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</si>
  <si>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</si>
  <si>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</si>
  <si>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</si>
  <si>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</si>
  <si>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</si>
  <si>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</si>
  <si>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</si>
  <si>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</si>
  <si>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</si>
  <si>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</si>
  <si>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</si>
  <si>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</si>
  <si>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</si>
  <si>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</si>
  <si>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</si>
  <si>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</si>
  <si>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</si>
  <si>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</si>
  <si>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</si>
  <si>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</si>
  <si>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</si>
  <si>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</si>
  <si>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</si>
  <si>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</si>
  <si>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</si>
  <si>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</si>
  <si>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</si>
  <si>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</si>
  <si>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</si>
  <si>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</si>
  <si>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</si>
  <si>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</si>
  <si>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</si>
  <si>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</si>
  <si>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</si>
  <si>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</si>
  <si>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</si>
  <si>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</si>
  <si>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</si>
  <si>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</si>
  <si>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</si>
  <si>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</si>
  <si>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</si>
  <si>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</si>
  <si>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</si>
  <si>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</si>
  <si>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</si>
  <si>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</si>
  <si>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</si>
  <si>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</si>
  <si>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</si>
  <si>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</si>
  <si>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</si>
  <si>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</si>
  <si>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</si>
  <si>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</si>
  <si>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</si>
  <si>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</si>
  <si>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</si>
  <si>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</si>
  <si>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</si>
  <si>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</si>
  <si>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</si>
  <si>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</si>
  <si>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</si>
  <si>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</si>
  <si>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</si>
  <si>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</si>
  <si>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</si>
  <si>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</si>
  <si>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</si>
  <si>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</si>
  <si>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</si>
  <si>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</si>
  <si>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</si>
  <si>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</si>
  <si>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</si>
  <si>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</si>
  <si>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</si>
  <si>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</si>
  <si>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</si>
  <si>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</si>
  <si>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</si>
  <si>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</si>
  <si>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</si>
  <si>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</si>
  <si>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</si>
  <si>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</si>
  <si>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</si>
  <si>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</si>
  <si>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</si>
  <si>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</si>
  <si>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</si>
  <si>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</si>
  <si>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</si>
  <si>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</si>
  <si>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</si>
  <si>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</si>
  <si>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</si>
  <si>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</si>
  <si>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</si>
  <si>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</si>
  <si>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</si>
  <si>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</si>
  <si>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</si>
  <si>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</si>
  <si>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</si>
  <si>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</si>
  <si>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</si>
  <si>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</si>
  <si>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</si>
  <si>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</si>
  <si>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</si>
  <si>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</si>
  <si>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</si>
  <si>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</si>
  <si>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</si>
  <si>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</si>
  <si>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</si>
  <si>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</si>
  <si>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</si>
  <si>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</si>
  <si>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</si>
  <si>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</si>
  <si>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</si>
  <si>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</si>
  <si>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</si>
  <si>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</si>
  <si>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</si>
  <si>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</si>
  <si>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</si>
  <si>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</si>
  <si>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</si>
  <si>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</si>
  <si>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</si>
  <si>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</si>
  <si>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</si>
  <si>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</si>
  <si>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</si>
  <si>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</si>
  <si>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</si>
  <si>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</si>
  <si>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</si>
  <si>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</si>
  <si>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</si>
  <si>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</si>
  <si>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</si>
  <si>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</si>
  <si>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</si>
  <si>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</si>
  <si>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</si>
  <si>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</si>
  <si>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</si>
  <si>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</si>
  <si>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</si>
  <si>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</si>
  <si>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</si>
  <si>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</si>
  <si>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</si>
  <si>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</si>
  <si>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</si>
  <si>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</si>
  <si>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</si>
  <si>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</si>
  <si>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</si>
  <si>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</si>
  <si>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</si>
  <si>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</si>
  <si>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</si>
  <si>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</si>
  <si>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</si>
  <si>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</si>
  <si>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</si>
  <si>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</si>
  <si>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</si>
  <si>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</si>
  <si>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</si>
  <si>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</si>
  <si>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</si>
  <si>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</si>
  <si>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</si>
  <si>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</si>
  <si>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</si>
  <si>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</si>
  <si>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</si>
  <si>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</si>
  <si>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</si>
  <si>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</si>
  <si>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</si>
  <si>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</si>
  <si>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</si>
  <si>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</si>
  <si>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</si>
  <si>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</si>
  <si>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</si>
  <si>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</si>
  <si>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</si>
  <si>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</si>
  <si>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</si>
  <si>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</si>
  <si>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</si>
  <si>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</si>
  <si>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</si>
  <si>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</si>
  <si>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</si>
  <si>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</si>
  <si>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</si>
  <si>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</si>
  <si>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</si>
  <si>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</si>
  <si>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</si>
  <si>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</si>
  <si>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</si>
  <si>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</si>
  <si>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</si>
  <si>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</si>
  <si>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</si>
  <si>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</si>
  <si>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</si>
  <si>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</si>
  <si>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</si>
  <si>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</si>
  <si>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</si>
  <si>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</si>
  <si>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</si>
  <si>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</si>
  <si>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</si>
  <si>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</si>
  <si>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</si>
  <si>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</si>
  <si>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</si>
  <si>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</si>
  <si>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</si>
  <si>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</si>
  <si>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</si>
  <si>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</si>
  <si>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</si>
  <si>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</si>
  <si>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</si>
  <si>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</si>
  <si>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</si>
  <si>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</si>
  <si>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</si>
  <si>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</si>
  <si>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</si>
  <si>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</si>
  <si>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</si>
  <si>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</si>
  <si>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</si>
  <si>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</si>
  <si>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</si>
  <si>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</si>
  <si>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</si>
  <si>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</si>
  <si>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</si>
  <si>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</si>
  <si>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</si>
  <si>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</si>
  <si>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</si>
  <si>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</si>
  <si>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</si>
  <si>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</si>
  <si>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</si>
  <si>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</si>
  <si>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</si>
  <si>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</si>
  <si>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</si>
  <si>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</si>
  <si>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</si>
  <si>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</si>
  <si>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</si>
  <si>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</si>
  <si>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</si>
  <si>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</si>
  <si>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</si>
  <si>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</si>
  <si>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</si>
  <si>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</si>
  <si>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</si>
  <si>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</si>
  <si>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</si>
  <si>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</si>
  <si>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</si>
  <si>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</si>
  <si>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</si>
  <si>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</si>
  <si>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</si>
  <si>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</si>
  <si>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</si>
  <si>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</si>
  <si>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</si>
  <si>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</si>
  <si>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</si>
  <si>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</si>
  <si>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</si>
  <si>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</si>
  <si>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</si>
  <si>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</si>
  <si>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</si>
  <si>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</si>
  <si>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</si>
  <si>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</si>
  <si>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</si>
  <si>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</si>
  <si>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</si>
  <si>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</si>
  <si>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</si>
  <si>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</si>
  <si>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</si>
  <si>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</si>
  <si>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</si>
  <si>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</si>
  <si>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</si>
  <si>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</si>
  <si>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</si>
  <si>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</si>
  <si>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</si>
  <si>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</si>
  <si>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</si>
  <si>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</si>
  <si>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</si>
  <si>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</si>
  <si>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</si>
  <si>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</si>
  <si>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</si>
  <si>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</si>
  <si>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</si>
  <si>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</si>
  <si>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</si>
  <si>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</si>
  <si>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</si>
  <si>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</si>
  <si>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</si>
  <si>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</si>
  <si>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</si>
  <si>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</si>
  <si>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</si>
  <si>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</si>
  <si>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</si>
  <si>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</si>
  <si>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</si>
  <si>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</si>
  <si>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</si>
  <si>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</si>
  <si>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</si>
  <si>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</si>
  <si>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</si>
  <si>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</si>
  <si>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</si>
  <si>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</si>
  <si>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</si>
  <si>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</si>
  <si>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</si>
  <si>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</si>
  <si>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</si>
  <si>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</si>
  <si>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</si>
  <si>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</si>
  <si>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</si>
  <si>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</si>
  <si>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</si>
  <si>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</si>
  <si>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</si>
  <si>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</si>
  <si>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</si>
  <si>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</si>
  <si>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</si>
  <si>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</si>
  <si>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</si>
  <si>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</si>
  <si>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</si>
  <si>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</si>
  <si>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</si>
  <si>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</si>
  <si>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</si>
  <si>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</si>
  <si>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</si>
  <si>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</si>
  <si>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</si>
  <si>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</si>
  <si>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</si>
  <si>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</si>
  <si>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</si>
  <si>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</si>
  <si>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</si>
  <si>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</si>
  <si>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</si>
  <si>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</si>
  <si>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</si>
  <si>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</si>
  <si>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</si>
  <si>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</si>
  <si>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</si>
  <si>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</si>
  <si>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</si>
  <si>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</si>
  <si>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</si>
  <si>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</si>
  <si>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</si>
  <si>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</si>
  <si>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</si>
  <si>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</si>
  <si>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</si>
  <si>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</si>
  <si>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</si>
  <si>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</si>
  <si>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</si>
  <si>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</si>
  <si>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</si>
  <si>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</si>
  <si>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</si>
  <si>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</si>
  <si>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</si>
  <si>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</si>
  <si>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</si>
  <si>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</si>
  <si>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</si>
  <si>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</si>
  <si>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</si>
  <si>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</si>
  <si>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</si>
  <si>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</si>
  <si>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</si>
  <si>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</si>
  <si>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</si>
  <si>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</si>
  <si>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</si>
  <si>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</si>
  <si>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</si>
  <si>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</si>
  <si>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</si>
  <si>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</si>
  <si>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</si>
  <si>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</si>
  <si>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</si>
  <si>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</si>
  <si>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</si>
  <si>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</si>
  <si>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</si>
  <si>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</si>
  <si>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</si>
  <si>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</si>
  <si>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</si>
  <si>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</si>
  <si>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</si>
  <si>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</si>
  <si>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</si>
  <si>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</si>
  <si>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</si>
  <si>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</si>
  <si>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</si>
  <si>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</si>
  <si>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</si>
  <si>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</si>
  <si>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</si>
  <si>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</si>
  <si>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</si>
  <si>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</si>
  <si>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</si>
  <si>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</si>
  <si>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</si>
  <si>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</si>
  <si>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</si>
  <si>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</si>
  <si>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</si>
  <si>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</si>
  <si>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</si>
  <si>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</si>
  <si>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</si>
  <si>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</si>
  <si>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</si>
  <si>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</si>
  <si>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</si>
  <si>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</si>
  <si>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</si>
  <si>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</si>
  <si>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</si>
  <si>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</si>
  <si>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</si>
  <si>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</si>
  <si>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</si>
  <si>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</si>
  <si>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</si>
  <si>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</si>
  <si>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</si>
  <si>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</si>
  <si>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</si>
  <si>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</si>
  <si>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</si>
  <si>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</si>
  <si>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</si>
  <si>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</si>
  <si>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</si>
  <si>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</si>
  <si>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</si>
  <si>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</si>
  <si>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</si>
  <si>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</si>
  <si>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</si>
  <si>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</si>
  <si>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</si>
  <si>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</si>
  <si>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</si>
  <si>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</si>
  <si>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</si>
  <si>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</si>
  <si>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</si>
  <si>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</si>
  <si>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</si>
  <si>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</si>
  <si>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</si>
  <si>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</si>
  <si>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</si>
  <si>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</si>
  <si>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</si>
  <si>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</si>
  <si>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</si>
  <si>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</si>
  <si>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</si>
  <si>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</si>
  <si>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</si>
  <si>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</si>
  <si>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</si>
  <si>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</si>
  <si>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</si>
  <si>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</si>
  <si>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</si>
  <si>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</si>
  <si>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</si>
  <si>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</si>
  <si>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</si>
  <si>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</si>
  <si>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</si>
  <si>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</si>
  <si>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</si>
  <si>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</si>
  <si>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</si>
  <si>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</si>
  <si>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</si>
  <si>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</si>
  <si>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</si>
  <si>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</si>
  <si>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</si>
  <si>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</si>
  <si>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</si>
  <si>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</si>
  <si>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</si>
  <si>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</si>
  <si>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</si>
  <si>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</si>
  <si>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</si>
  <si>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</si>
  <si>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</si>
  <si>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</si>
  <si>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</si>
  <si>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</si>
  <si>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</si>
  <si>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</si>
  <si>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</si>
  <si>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</si>
  <si>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</si>
  <si>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</si>
  <si>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</si>
  <si>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</si>
  <si>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</si>
  <si>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</si>
  <si>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</si>
  <si>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</si>
  <si>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</si>
  <si>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</si>
  <si>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</si>
  <si>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</si>
  <si>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</si>
  <si>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</si>
  <si>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</si>
  <si>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</si>
  <si>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</si>
  <si>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</si>
  <si>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</si>
  <si>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</si>
  <si>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</si>
  <si>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</si>
  <si>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</si>
  <si>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</si>
  <si>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</si>
  <si>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</si>
  <si>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</si>
  <si>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</si>
  <si>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</si>
  <si>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</si>
  <si>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</si>
  <si>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</si>
  <si>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</si>
  <si>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</si>
  <si>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</si>
  <si>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</si>
  <si>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</si>
  <si>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</si>
  <si>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</si>
  <si>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</si>
  <si>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</si>
  <si>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</si>
  <si>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</si>
  <si>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</si>
  <si>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</si>
  <si>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</si>
  <si>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</si>
  <si>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</si>
  <si>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</si>
  <si>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</si>
  <si>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</si>
  <si>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</si>
  <si>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</si>
  <si>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</si>
  <si>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</si>
  <si>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</si>
  <si>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</si>
  <si>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</si>
  <si>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</si>
  <si>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</si>
  <si>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</si>
  <si>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</si>
  <si>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</si>
  <si>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</si>
  <si>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</si>
  <si>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</si>
  <si>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</si>
  <si>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</si>
  <si>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</si>
  <si>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</si>
  <si>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</si>
  <si>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</si>
  <si>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</si>
  <si>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</si>
  <si>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</si>
  <si>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</si>
  <si>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</si>
  <si>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</si>
  <si>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</si>
  <si>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</si>
  <si>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</si>
  <si>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</si>
  <si>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</si>
  <si>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</si>
  <si>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</si>
  <si>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</si>
  <si>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</si>
  <si>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</si>
  <si>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</si>
  <si>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</si>
  <si>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</si>
  <si>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</si>
  <si>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</si>
  <si>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</si>
  <si>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</si>
  <si>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</si>
  <si>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</si>
  <si>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</si>
  <si>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</si>
  <si>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</si>
  <si>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</si>
  <si>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</si>
  <si>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</si>
  <si>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</si>
  <si>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</si>
  <si>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</si>
  <si>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</si>
  <si>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</si>
  <si>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</si>
  <si>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</si>
  <si>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</si>
  <si>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</si>
  <si>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</si>
  <si>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</si>
  <si>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</si>
  <si>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</si>
  <si>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</si>
  <si>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</si>
  <si>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</si>
  <si>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</si>
  <si>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</si>
  <si>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</si>
  <si>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</si>
  <si>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</si>
  <si>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</si>
  <si>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</si>
  <si>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</si>
  <si>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</si>
  <si>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</si>
  <si>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</si>
  <si>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</si>
  <si>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</si>
  <si>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</si>
  <si>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</si>
  <si>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</si>
  <si>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</si>
  <si>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</si>
  <si>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</si>
  <si>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</si>
  <si>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</si>
  <si>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</si>
  <si>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</si>
  <si>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</si>
  <si>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</si>
  <si>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</si>
  <si>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</si>
  <si>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</si>
  <si>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</si>
  <si>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</si>
  <si>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</si>
  <si>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</si>
  <si>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</si>
  <si>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</si>
  <si>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</si>
  <si>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</si>
  <si>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</si>
  <si>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</si>
  <si>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</si>
  <si>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</si>
  <si>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</si>
  <si>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</si>
  <si>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</si>
  <si>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</si>
  <si>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</si>
  <si>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</si>
  <si>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</si>
  <si>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</si>
  <si>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</si>
  <si>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</si>
  <si>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</si>
  <si>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</si>
  <si>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</si>
  <si>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</si>
  <si>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</si>
  <si>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</si>
  <si>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</si>
  <si>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</si>
  <si>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</si>
  <si>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</si>
  <si>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</si>
  <si>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</si>
  <si>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</si>
  <si>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</si>
  <si>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</si>
  <si>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</si>
  <si>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</si>
  <si>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</si>
  <si>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</si>
  <si>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</si>
  <si>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</si>
  <si>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</si>
  <si>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</si>
  <si>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</si>
  <si>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</si>
  <si>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</si>
  <si>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</si>
  <si>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</si>
  <si>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</si>
  <si>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</si>
  <si>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</si>
  <si>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</si>
  <si>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</si>
  <si>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</si>
  <si>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</si>
  <si>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</si>
  <si>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</si>
  <si>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</si>
  <si>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</si>
  <si>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</si>
  <si>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</si>
  <si>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</si>
  <si>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</si>
  <si>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</si>
  <si>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</si>
  <si>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</si>
  <si>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</si>
  <si>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</si>
  <si>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</si>
  <si>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</si>
  <si>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</si>
  <si>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</si>
  <si>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</si>
  <si>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</si>
  <si>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</si>
  <si>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</si>
  <si>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</si>
  <si>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</si>
  <si>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</si>
  <si>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</si>
  <si>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</si>
  <si>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</si>
  <si>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</si>
  <si>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</si>
  <si>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</si>
  <si>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</si>
  <si>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</si>
  <si>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</si>
  <si>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</si>
  <si>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</si>
  <si>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</si>
  <si>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</si>
  <si>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</si>
  <si>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</si>
  <si>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</si>
  <si>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</si>
  <si>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</si>
  <si>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</si>
  <si>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</si>
  <si>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</si>
  <si>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</si>
  <si>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</si>
  <si>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</si>
  <si>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</si>
  <si>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</si>
  <si>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</si>
  <si>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</si>
  <si>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</si>
  <si>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</si>
  <si>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</si>
  <si>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</si>
  <si>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</si>
  <si>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</si>
  <si>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</si>
  <si>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</si>
  <si>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</si>
  <si>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</si>
  <si>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</si>
  <si>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</si>
  <si>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</si>
  <si>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</si>
  <si>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</si>
  <si>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</si>
  <si>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</si>
  <si>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</si>
  <si>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</si>
  <si>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</si>
  <si>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</si>
  <si>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</si>
  <si>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</si>
  <si>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</si>
  <si>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</si>
  <si>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</si>
  <si>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</si>
  <si>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</si>
  <si>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</si>
  <si>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</si>
  <si>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</si>
  <si>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</si>
  <si>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</si>
  <si>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</si>
  <si>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</si>
  <si>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</si>
  <si>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</si>
  <si>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</si>
  <si>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</si>
  <si>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</si>
  <si>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</si>
  <si>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</si>
  <si>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</si>
  <si>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</si>
  <si>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</si>
  <si>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</si>
  <si>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</si>
  <si>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</si>
  <si>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</si>
  <si>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</si>
  <si>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</si>
  <si>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</si>
  <si>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</si>
  <si>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</si>
  <si>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</si>
  <si>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</si>
  <si>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</si>
  <si>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</si>
  <si>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</si>
  <si>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</si>
  <si>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</si>
  <si>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</si>
  <si>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</si>
  <si>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</si>
  <si>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</si>
  <si>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</si>
  <si>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</si>
  <si>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</si>
  <si>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</si>
  <si>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</si>
  <si>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</si>
  <si>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</si>
  <si>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</si>
  <si>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</si>
  <si>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</si>
  <si>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</si>
  <si>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</si>
  <si>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</si>
  <si>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</si>
  <si>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</si>
  <si>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</si>
  <si>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</si>
  <si>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</si>
  <si>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</si>
  <si>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</si>
  <si>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</si>
  <si>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</si>
  <si>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</si>
  <si>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</si>
  <si>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</si>
  <si>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</si>
  <si>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</si>
  <si>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</si>
  <si>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</si>
  <si>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</si>
  <si>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</si>
  <si>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</si>
  <si>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</si>
  <si>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</si>
  <si>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</si>
  <si>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</si>
  <si>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</si>
  <si>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</si>
  <si>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</si>
  <si>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</si>
  <si>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</si>
  <si>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</si>
  <si>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</si>
  <si>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</si>
  <si>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</si>
  <si>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</si>
  <si>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</si>
  <si>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</si>
  <si>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</si>
  <si>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</si>
  <si>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</si>
  <si>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</si>
  <si>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</si>
  <si>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</si>
  <si>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</si>
  <si>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</si>
  <si>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</si>
  <si>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</si>
  <si>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</si>
  <si>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</si>
  <si>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</si>
  <si>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</si>
  <si>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</si>
  <si>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</si>
  <si>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</si>
  <si>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</si>
  <si>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</si>
  <si>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</si>
  <si>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</si>
  <si>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</si>
  <si>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</si>
  <si>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</si>
  <si>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</si>
  <si>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</si>
  <si>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</si>
  <si>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</si>
  <si>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</si>
  <si>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</si>
  <si>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</si>
  <si>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</si>
  <si>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</si>
  <si>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</si>
  <si>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</si>
  <si>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</si>
  <si>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</si>
  <si>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</si>
  <si>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</si>
  <si>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</si>
  <si>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</si>
  <si>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</si>
  <si>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</si>
  <si>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</si>
  <si>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</si>
  <si>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</si>
  <si>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</si>
  <si>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</si>
  <si>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</si>
  <si>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</si>
  <si>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</si>
  <si>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</si>
  <si>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</si>
  <si>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</si>
  <si>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</si>
  <si>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</si>
  <si>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</si>
  <si>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</si>
  <si>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</si>
  <si>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</si>
  <si>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</si>
  <si>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</si>
  <si>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</si>
  <si>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</si>
  <si>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</si>
  <si>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</si>
  <si>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</si>
  <si>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</si>
  <si>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</si>
  <si>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</si>
  <si>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</si>
  <si>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</si>
  <si>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</si>
  <si>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</si>
  <si>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</si>
  <si>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</si>
  <si>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</si>
  <si>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</si>
  <si>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</si>
  <si>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</si>
  <si>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</si>
  <si>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</si>
  <si>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</si>
  <si>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</si>
  <si>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</si>
  <si>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</si>
  <si>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</si>
  <si>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</si>
  <si>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</si>
  <si>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</si>
  <si>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</si>
  <si>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</si>
  <si>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</si>
  <si>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</si>
  <si>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</si>
  <si>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</si>
  <si>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</si>
  <si>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</si>
  <si>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</si>
  <si>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</si>
  <si>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</si>
  <si>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</si>
  <si>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</si>
  <si>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</si>
  <si>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</si>
  <si>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</si>
  <si>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</si>
  <si>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</si>
  <si>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</si>
  <si>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</si>
  <si>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</si>
  <si>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</si>
  <si>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</si>
  <si>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</si>
  <si>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</si>
  <si>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</si>
  <si>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</si>
  <si>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</si>
  <si>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</si>
  <si>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</si>
  <si>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</si>
  <si>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</si>
  <si>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</si>
  <si>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</si>
  <si>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</si>
  <si>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</si>
  <si>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</si>
  <si>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</si>
  <si>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</si>
  <si>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</si>
  <si>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</si>
  <si>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</si>
  <si>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</si>
  <si>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</si>
  <si>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</si>
  <si>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</si>
  <si>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</si>
  <si>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</si>
  <si>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</si>
  <si>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</si>
  <si>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</si>
  <si>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</si>
  <si>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</si>
  <si>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</si>
  <si>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</si>
  <si>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</si>
  <si>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</si>
  <si>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</si>
  <si>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</si>
  <si>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</si>
  <si>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</si>
  <si>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</si>
  <si>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</si>
  <si>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</si>
  <si>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</si>
  <si>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</si>
  <si>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</si>
  <si>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</si>
  <si>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</si>
  <si>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</si>
  <si>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</si>
  <si>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</si>
  <si>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</si>
  <si>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</si>
  <si>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</si>
  <si>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</si>
  <si>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</si>
  <si>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</si>
  <si>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</si>
  <si>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</si>
  <si>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</si>
  <si>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</si>
  <si>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</si>
  <si>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</si>
  <si>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</si>
  <si>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</si>
  <si>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</si>
  <si>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</si>
  <si>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</si>
  <si>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</si>
  <si>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</si>
  <si>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</si>
  <si>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</si>
  <si>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</si>
  <si>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</si>
  <si>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</si>
  <si>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</si>
  <si>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</si>
  <si>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</si>
  <si>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</si>
  <si>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</si>
  <si>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</si>
  <si>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</si>
  <si>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</si>
  <si>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</si>
  <si>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</si>
  <si>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</si>
  <si>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</si>
  <si>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</si>
  <si>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</si>
  <si>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</si>
  <si>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</si>
  <si>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</si>
  <si>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</si>
  <si>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</si>
  <si>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</si>
  <si>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</si>
  <si>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</si>
  <si>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</si>
  <si>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</si>
  <si>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</si>
  <si>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</si>
  <si>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</si>
  <si>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</si>
  <si>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</si>
  <si>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</si>
  <si>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</si>
  <si>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</si>
  <si>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</si>
  <si>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</si>
  <si>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</si>
  <si>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</si>
  <si>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</si>
  <si>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</si>
  <si>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</si>
  <si>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</si>
  <si>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</si>
  <si>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</si>
  <si>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</si>
  <si>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</si>
  <si>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</si>
  <si>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</si>
  <si>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</si>
  <si>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</si>
  <si>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</si>
  <si>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</si>
  <si>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</si>
  <si>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</si>
  <si>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</si>
  <si>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</si>
  <si>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</si>
  <si>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</si>
  <si>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</si>
  <si>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</si>
  <si>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</si>
  <si>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</si>
  <si>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</si>
  <si>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</si>
  <si>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</si>
  <si>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</si>
  <si>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</si>
  <si>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</si>
  <si>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</si>
  <si>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</si>
  <si>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</si>
  <si>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</si>
  <si>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</si>
  <si>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</si>
  <si>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</si>
  <si>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</si>
  <si>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</si>
  <si>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</si>
  <si>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</si>
  <si>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</si>
  <si>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</si>
  <si>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</si>
  <si>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</si>
  <si>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</si>
  <si>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</si>
  <si>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</si>
  <si>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</si>
  <si>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</si>
  <si>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</si>
  <si>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</si>
  <si>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</si>
  <si>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</si>
  <si>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</si>
  <si>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</si>
  <si>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</si>
  <si>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</si>
  <si>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</si>
  <si>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</si>
  <si>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</si>
  <si>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</si>
  <si>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</si>
  <si>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</si>
  <si>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</si>
  <si>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</si>
  <si>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</si>
  <si>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</si>
  <si>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</si>
  <si>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</si>
  <si>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</si>
  <si>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</si>
  <si>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</si>
  <si>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</si>
  <si>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</si>
  <si>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</si>
  <si>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</si>
  <si>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</si>
  <si>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</si>
  <si>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</si>
  <si>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</si>
  <si>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</si>
  <si>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</si>
  <si>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</si>
  <si>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</si>
  <si>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</si>
  <si>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</si>
  <si>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</si>
  <si>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</si>
  <si>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</si>
  <si>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</si>
  <si>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</si>
  <si>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</si>
  <si>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</si>
  <si>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</si>
  <si>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</si>
  <si>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</si>
  <si>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</si>
  <si>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</si>
  <si>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</si>
  <si>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</si>
  <si>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</si>
  <si>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</si>
  <si>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</si>
  <si>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</si>
  <si>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</si>
  <si>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</si>
  <si>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</si>
  <si>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</si>
  <si>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</si>
  <si>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</si>
  <si>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</si>
  <si>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</si>
  <si>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</si>
  <si>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</si>
  <si>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</si>
  <si>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</si>
  <si>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</si>
  <si>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</si>
  <si>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</si>
  <si>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</si>
  <si>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</si>
  <si>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</si>
  <si>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</si>
  <si>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</si>
  <si>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</si>
  <si>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</si>
  <si>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</si>
  <si>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</si>
  <si>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</si>
  <si>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</si>
  <si>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</si>
  <si>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</si>
  <si>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</si>
  <si>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</si>
  <si>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</si>
  <si>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</si>
  <si>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</si>
  <si>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</si>
  <si>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</si>
  <si>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</si>
  <si>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</si>
  <si>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</si>
  <si>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</si>
  <si>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</si>
  <si>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</si>
  <si>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</si>
  <si>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</si>
  <si>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</si>
  <si>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</si>
  <si>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</si>
  <si>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</si>
  <si>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</si>
  <si>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</si>
  <si>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</si>
  <si>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</si>
  <si>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</si>
  <si>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</si>
  <si>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</si>
  <si>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</si>
  <si>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</si>
  <si>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</si>
  <si>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</si>
  <si>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</si>
  <si>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</si>
  <si>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</si>
  <si>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</si>
  <si>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</si>
  <si>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</si>
  <si>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</si>
  <si>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</si>
  <si>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</si>
  <si>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</si>
  <si>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</si>
  <si>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</si>
  <si>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</si>
  <si>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</si>
  <si>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</si>
  <si>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</si>
  <si>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</si>
  <si>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</si>
  <si>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</si>
  <si>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</si>
  <si>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</si>
  <si>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</si>
  <si>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</si>
  <si>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</si>
  <si>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</si>
  <si>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</si>
  <si>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</si>
  <si>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</si>
  <si>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</si>
  <si>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</si>
  <si>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</si>
  <si>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</si>
  <si>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</si>
  <si>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</si>
  <si>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</si>
  <si>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</si>
  <si>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</si>
  <si>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</si>
  <si>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</si>
  <si>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</si>
  <si>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</si>
  <si>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</si>
  <si>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</si>
  <si>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</si>
  <si>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</si>
  <si>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</si>
  <si>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</si>
  <si>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</si>
  <si>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</si>
  <si>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</si>
  <si>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</si>
  <si>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</si>
  <si>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</si>
  <si>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</si>
  <si>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</si>
  <si>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</si>
  <si>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</si>
  <si>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</si>
  <si>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</si>
  <si>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</si>
  <si>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</si>
  <si>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</si>
  <si>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</si>
  <si>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</si>
  <si>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</si>
  <si>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</si>
  <si>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</si>
  <si>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</si>
  <si>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</si>
  <si>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</si>
  <si>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</si>
  <si>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</si>
  <si>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</si>
  <si>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</si>
  <si>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</si>
  <si>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</si>
  <si>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</si>
  <si>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</si>
  <si>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</si>
  <si>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</si>
  <si>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</si>
  <si>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</si>
  <si>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</si>
  <si>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</si>
  <si>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</si>
  <si>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</si>
  <si>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</si>
  <si>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</si>
  <si>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</si>
  <si>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</si>
  <si>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</si>
  <si>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</si>
  <si>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</si>
  <si>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</si>
  <si>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</si>
  <si>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</si>
  <si>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</si>
  <si>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</si>
  <si>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</si>
  <si>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</si>
  <si>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</si>
  <si>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</si>
  <si>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</si>
  <si>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</si>
  <si>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</si>
  <si>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</si>
  <si>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</si>
  <si>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</si>
  <si>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</si>
  <si>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</si>
  <si>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</si>
  <si>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</si>
  <si>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</si>
  <si>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</si>
  <si>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</si>
  <si>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</si>
  <si>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</si>
  <si>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</si>
  <si>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</si>
  <si>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</si>
  <si>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</si>
  <si>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</si>
  <si>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</si>
  <si>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</si>
  <si>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</si>
  <si>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</si>
  <si>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</si>
  <si>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</si>
  <si>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</si>
  <si>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</si>
  <si>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</si>
  <si>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</si>
  <si>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</si>
  <si>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</si>
  <si>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</si>
  <si>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</si>
  <si>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</si>
  <si>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</si>
  <si>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</si>
  <si>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</si>
  <si>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</si>
  <si>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</si>
  <si>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</si>
  <si>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</si>
  <si>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</si>
  <si>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</si>
  <si>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</si>
  <si>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</si>
  <si>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</si>
  <si>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</si>
  <si>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</si>
  <si>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</si>
  <si>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</si>
  <si>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</si>
  <si>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</si>
  <si>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</si>
  <si>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</si>
  <si>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</si>
  <si>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</si>
  <si>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</si>
  <si>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</si>
  <si>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</si>
  <si>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</si>
  <si>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</si>
  <si>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</si>
  <si>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</si>
  <si>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</si>
  <si>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</si>
  <si>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</si>
  <si>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</si>
  <si>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</si>
  <si>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</si>
  <si>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</si>
  <si>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</si>
  <si>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</si>
  <si>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</si>
  <si>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</si>
  <si>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</si>
  <si>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</si>
  <si>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</si>
  <si>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</si>
  <si>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</si>
  <si>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</si>
  <si>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</si>
  <si>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</si>
  <si>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</si>
  <si>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</si>
  <si>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</si>
  <si>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</si>
  <si>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</si>
  <si>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</si>
  <si>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</si>
  <si>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</si>
  <si>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</si>
  <si>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</si>
  <si>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</si>
  <si>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</si>
  <si>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</si>
  <si>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</si>
  <si>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</si>
  <si>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</si>
  <si>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</si>
  <si>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</si>
  <si>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</si>
  <si>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</si>
  <si>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</si>
  <si>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</si>
  <si>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</si>
  <si>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</si>
  <si>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</si>
  <si>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</si>
  <si>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</si>
  <si>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</si>
  <si>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</si>
  <si>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</si>
  <si>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</si>
  <si>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</si>
  <si>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</si>
  <si>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</si>
  <si>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</si>
  <si>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</si>
  <si>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</si>
  <si>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</si>
  <si>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</si>
  <si>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</si>
  <si>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</si>
  <si>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</si>
  <si>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</si>
  <si>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</si>
  <si>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</si>
  <si>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</si>
  <si>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</si>
  <si>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</si>
  <si>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</si>
  <si>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</si>
  <si>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</si>
  <si>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</si>
  <si>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</si>
  <si>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</si>
  <si>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</si>
  <si>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</si>
  <si>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</si>
  <si>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</si>
  <si>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</si>
  <si>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</si>
  <si>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</si>
  <si>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</si>
  <si>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</si>
  <si>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</si>
  <si>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</si>
  <si>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</si>
  <si>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</si>
  <si>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</si>
  <si>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</si>
  <si>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</si>
  <si>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</si>
  <si>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</si>
  <si>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</si>
  <si>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</si>
  <si>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</si>
  <si>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</si>
  <si>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</si>
  <si>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</si>
  <si>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</si>
  <si>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</si>
  <si>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</si>
  <si>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</si>
  <si>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</si>
  <si>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</si>
  <si>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</si>
  <si>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</si>
  <si>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</si>
  <si>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</si>
  <si>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</si>
  <si>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</si>
  <si>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</si>
  <si>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</si>
  <si>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</si>
  <si>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</si>
  <si>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</si>
  <si>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</si>
  <si>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</si>
  <si>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</si>
  <si>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</si>
  <si>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</si>
  <si>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</si>
  <si>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</si>
  <si>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</si>
  <si>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</si>
  <si>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</si>
  <si>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</si>
  <si>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</si>
  <si>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</si>
  <si>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</si>
  <si>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</si>
  <si>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</si>
  <si>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</si>
  <si>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</si>
  <si>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</si>
  <si>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</si>
  <si>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</si>
  <si>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</si>
  <si>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</si>
  <si>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</si>
  <si>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</si>
  <si>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</si>
  <si>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</si>
  <si>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</si>
  <si>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</si>
  <si>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</si>
  <si>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</si>
  <si>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</si>
  <si>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</si>
  <si>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</si>
  <si>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</si>
  <si>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</si>
  <si>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</si>
  <si>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</si>
  <si>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</si>
  <si>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</si>
  <si>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</si>
  <si>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</si>
  <si>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</si>
  <si>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</si>
  <si>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</si>
  <si>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</si>
  <si>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</si>
  <si>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</si>
  <si>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</si>
  <si>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</si>
  <si>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</si>
  <si>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</si>
  <si>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</si>
  <si>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</si>
  <si>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</si>
  <si>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</si>
  <si>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</si>
  <si>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</si>
  <si>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</si>
  <si>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</si>
  <si>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</si>
  <si>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</si>
  <si>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</si>
  <si>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</si>
  <si>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</si>
  <si>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</si>
  <si>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</si>
  <si>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</si>
  <si>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</si>
  <si>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</si>
  <si>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</si>
  <si>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</si>
  <si>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</si>
  <si>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</si>
  <si>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</si>
  <si>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</si>
  <si>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</si>
  <si>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</si>
  <si>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</si>
  <si>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</si>
  <si>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</si>
  <si>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</si>
  <si>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</si>
  <si>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</si>
  <si>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</si>
  <si>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</si>
  <si>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</si>
  <si>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</si>
  <si>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</si>
  <si>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</si>
  <si>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</si>
  <si>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</si>
  <si>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</si>
  <si>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</si>
  <si>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</si>
  <si>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</si>
  <si>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</si>
  <si>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</si>
  <si>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</si>
  <si>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</si>
  <si>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</si>
  <si>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</si>
  <si>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</si>
  <si>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</si>
  <si>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</si>
  <si>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</si>
  <si>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</si>
  <si>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</si>
  <si>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</si>
  <si>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</si>
  <si>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</si>
  <si>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</si>
  <si>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</si>
  <si>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</si>
  <si>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</si>
  <si>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</si>
  <si>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</si>
  <si>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</si>
  <si>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</si>
  <si>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</si>
  <si>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</si>
  <si>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</si>
  <si>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</si>
  <si>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</si>
  <si>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</si>
  <si>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</si>
  <si>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</si>
  <si>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</si>
  <si>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</si>
  <si>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</si>
  <si>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</si>
  <si>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</si>
  <si>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</si>
  <si>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</si>
  <si>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</si>
  <si>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</si>
  <si>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</si>
  <si>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</si>
  <si>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</si>
  <si>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</si>
  <si>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</si>
  <si>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</si>
  <si>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</si>
  <si>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</si>
  <si>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</si>
  <si>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</si>
  <si>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</si>
  <si>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</si>
  <si>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</si>
  <si>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</si>
  <si>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</si>
  <si>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</si>
  <si>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</si>
  <si>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</si>
  <si>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</si>
  <si>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</si>
  <si>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</si>
  <si>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</si>
  <si>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</si>
  <si>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</si>
  <si>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</si>
  <si>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</si>
  <si>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</si>
  <si>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</si>
  <si>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</si>
  <si>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</si>
  <si>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</si>
  <si>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</si>
  <si>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</si>
  <si>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</si>
  <si>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</si>
  <si>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</si>
  <si>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</si>
  <si>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</si>
  <si>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</si>
  <si>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</si>
  <si>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</si>
  <si>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</si>
  <si>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</si>
  <si>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</si>
  <si>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</si>
  <si>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</si>
  <si>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</si>
  <si>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</si>
  <si>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</si>
  <si>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</si>
  <si>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</si>
  <si>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</si>
  <si>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</si>
  <si>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</si>
  <si>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</si>
  <si>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</si>
  <si>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</si>
  <si>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</si>
  <si>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</si>
  <si>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</si>
  <si>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</si>
  <si>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</si>
  <si>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</si>
  <si>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</si>
  <si>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</si>
  <si>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</si>
  <si>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</si>
  <si>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</si>
  <si>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</si>
  <si>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</si>
  <si>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</si>
  <si>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</si>
  <si>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</si>
  <si>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</si>
  <si>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</si>
  <si>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</si>
  <si>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</si>
  <si>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</si>
  <si>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</si>
  <si>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</si>
  <si>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</si>
  <si>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</si>
  <si>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</si>
  <si>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</si>
  <si>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</si>
  <si>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</si>
  <si>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</si>
  <si>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</si>
  <si>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</si>
  <si>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</si>
  <si>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</si>
  <si>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</si>
  <si>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</si>
  <si>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</si>
  <si>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</si>
  <si>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</si>
  <si>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</si>
  <si>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</si>
  <si>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</si>
  <si>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</si>
  <si>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</si>
  <si>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</si>
  <si>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</si>
  <si>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</si>
  <si>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</si>
  <si>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</si>
  <si>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</si>
  <si>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</si>
  <si>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</si>
  <si>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</si>
  <si>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</si>
  <si>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</si>
  <si>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</si>
  <si>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</si>
  <si>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</si>
  <si>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</si>
  <si>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</si>
  <si>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</si>
  <si>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</si>
  <si>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</si>
  <si>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</si>
  <si>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</si>
  <si>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</si>
  <si>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</si>
  <si>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</si>
  <si>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</si>
  <si>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</si>
  <si>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</si>
  <si>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</si>
  <si>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</si>
  <si>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</si>
  <si>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</si>
  <si>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</si>
  <si>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</si>
  <si>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</si>
  <si>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</si>
  <si>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</si>
  <si>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</si>
  <si>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</si>
  <si>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</si>
  <si>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</si>
  <si>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</si>
  <si>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</si>
  <si>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</si>
  <si>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</si>
  <si>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</si>
  <si>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</si>
  <si>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</si>
  <si>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</si>
  <si>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</si>
  <si>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</si>
  <si>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</si>
  <si>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</si>
  <si>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</si>
  <si>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</si>
  <si>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</si>
  <si>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</si>
  <si>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</si>
  <si>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</si>
  <si>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</si>
  <si>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</si>
  <si>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</si>
  <si>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</si>
  <si>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</si>
  <si>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</si>
  <si>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</si>
  <si>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</si>
  <si>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</si>
  <si>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</si>
  <si>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</si>
  <si>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</si>
  <si>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</si>
  <si>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</si>
  <si>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</si>
  <si>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</si>
  <si>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</si>
  <si>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</si>
  <si>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</si>
  <si>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</si>
  <si>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</si>
  <si>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</si>
  <si>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</si>
  <si>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</si>
  <si>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</si>
  <si>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</si>
  <si>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</si>
  <si>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</si>
  <si>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</si>
  <si>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</si>
  <si>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</si>
  <si>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</si>
  <si>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</si>
  <si>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</si>
  <si>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</si>
  <si>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</si>
  <si>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</si>
  <si>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</si>
  <si>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</si>
  <si>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</si>
  <si>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</si>
  <si>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</si>
  <si>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</si>
  <si>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</si>
  <si>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</si>
  <si>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</si>
  <si>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</si>
  <si>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</si>
  <si>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</si>
  <si>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</si>
  <si>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</si>
  <si>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</si>
  <si>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</si>
  <si>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</si>
  <si>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</si>
  <si>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</si>
  <si>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</si>
  <si>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</si>
  <si>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</si>
  <si>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</si>
  <si>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</si>
  <si>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</si>
  <si>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</si>
  <si>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</si>
  <si>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</si>
  <si>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</si>
  <si>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</si>
  <si>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</si>
  <si>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</si>
  <si>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</si>
  <si>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</si>
  <si>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</si>
  <si>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</si>
  <si>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</si>
  <si>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</si>
  <si>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</si>
  <si>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</si>
  <si>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</si>
  <si>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</si>
  <si>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</si>
  <si>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</si>
  <si>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</si>
  <si>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</si>
  <si>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</si>
  <si>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</si>
  <si>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</si>
  <si>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</si>
  <si>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</si>
  <si>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</si>
  <si>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</si>
  <si>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</si>
  <si>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</si>
  <si>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</si>
  <si>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</si>
  <si>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</si>
  <si>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</si>
  <si>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</si>
  <si>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</si>
  <si>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</si>
  <si>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</si>
  <si>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</si>
  <si>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</si>
  <si>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</si>
  <si>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</si>
  <si>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</si>
  <si>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</si>
  <si>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</si>
  <si>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</si>
  <si>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</si>
  <si>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</si>
  <si>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</si>
  <si>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</si>
  <si>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</si>
  <si>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</si>
  <si>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</si>
  <si>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</si>
  <si>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</si>
  <si>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</si>
  <si>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</si>
  <si>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</si>
  <si>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</si>
  <si>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</si>
  <si>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</si>
  <si>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</si>
  <si>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</si>
  <si>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</si>
  <si>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</si>
  <si>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</si>
  <si>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</si>
  <si>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</si>
  <si>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</si>
  <si>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</si>
  <si>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</si>
  <si>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</si>
  <si>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</si>
  <si>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</si>
  <si>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</si>
  <si>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</si>
  <si>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</si>
  <si>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</si>
  <si>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</si>
  <si>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</si>
  <si>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</si>
  <si>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</si>
  <si>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</si>
  <si>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</si>
  <si>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</si>
  <si>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</si>
  <si>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</si>
  <si>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</si>
  <si>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</si>
  <si>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</si>
  <si>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</si>
  <si>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</si>
  <si>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</si>
  <si>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</si>
  <si>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</si>
  <si>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</si>
  <si>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</si>
  <si>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</si>
  <si>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</si>
  <si>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</si>
  <si>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</si>
  <si>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</si>
  <si>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</si>
  <si>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</si>
  <si>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</si>
  <si>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</si>
  <si>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</si>
  <si>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</si>
  <si>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</si>
  <si>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</si>
  <si>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</si>
  <si>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</si>
  <si>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</si>
  <si>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</si>
  <si>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</si>
  <si>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</si>
  <si>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</si>
  <si>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</si>
  <si>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</si>
  <si>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</si>
  <si>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</si>
  <si>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</si>
  <si>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</si>
  <si>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</si>
  <si>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</si>
  <si>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</si>
  <si>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</si>
  <si>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</si>
  <si>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</si>
  <si>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</si>
  <si>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</si>
  <si>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</si>
  <si>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</si>
  <si>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</si>
  <si>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</si>
  <si>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</si>
  <si>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</si>
  <si>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</si>
  <si>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</si>
  <si>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</si>
  <si>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</si>
  <si>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</si>
  <si>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</si>
  <si>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</si>
  <si>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</si>
  <si>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</si>
  <si>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</si>
  <si>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</si>
  <si>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</si>
  <si>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</si>
  <si>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</si>
  <si>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</si>
  <si>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</si>
  <si>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</si>
  <si>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</si>
  <si>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</si>
  <si>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</si>
  <si>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</si>
  <si>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</si>
  <si>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</si>
  <si>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</si>
  <si>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</si>
  <si>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</si>
  <si>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</si>
  <si>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</si>
  <si>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</si>
  <si>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</si>
  <si>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</si>
  <si>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</si>
  <si>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</si>
  <si>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</si>
  <si>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</si>
  <si>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</si>
  <si>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</si>
  <si>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</si>
  <si>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</si>
  <si>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</si>
  <si>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</si>
  <si>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</si>
  <si>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</si>
  <si>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</si>
  <si>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</si>
  <si>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</si>
  <si>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</si>
  <si>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</si>
  <si>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</si>
  <si>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</si>
  <si>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</si>
  <si>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</si>
  <si>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</si>
  <si>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</si>
  <si>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</si>
  <si>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</si>
  <si>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</si>
  <si>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</si>
  <si>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</si>
  <si>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</si>
  <si>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</si>
  <si>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</si>
  <si>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</si>
  <si>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</si>
  <si>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</si>
  <si>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</si>
  <si>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</si>
  <si>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</si>
  <si>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</si>
  <si>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</si>
  <si>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</si>
  <si>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</si>
  <si>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</si>
  <si>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</si>
  <si>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</si>
  <si>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</si>
  <si>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</si>
  <si>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</si>
  <si>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</si>
  <si>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</si>
  <si>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</si>
  <si>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</si>
  <si>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</si>
  <si>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</si>
  <si>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</si>
  <si>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</si>
  <si>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</si>
  <si>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</si>
  <si>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</si>
  <si>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</si>
  <si>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</si>
  <si>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</si>
  <si>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</si>
  <si>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</si>
  <si>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</si>
  <si>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</si>
  <si>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</si>
  <si>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</si>
  <si>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</si>
  <si>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</si>
  <si>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</si>
  <si>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</si>
  <si>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</si>
  <si>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</si>
  <si>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</si>
  <si>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</si>
  <si>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</si>
  <si>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</si>
  <si>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</si>
  <si>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</si>
  <si>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</si>
  <si>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</si>
  <si>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</si>
  <si>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</si>
  <si>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</si>
  <si>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</si>
  <si>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</si>
  <si>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</si>
  <si>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</si>
  <si>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</si>
  <si>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</si>
  <si>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</si>
  <si>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</si>
  <si>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</si>
  <si>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</si>
  <si>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</si>
  <si>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</si>
  <si>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</si>
  <si>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</si>
  <si>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</si>
  <si>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</si>
  <si>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</si>
  <si>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</si>
  <si>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</si>
  <si>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</si>
  <si>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</si>
  <si>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</si>
  <si>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</si>
  <si>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</si>
  <si>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</si>
  <si>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</si>
  <si>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</si>
  <si>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</si>
  <si>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</si>
  <si>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</si>
  <si>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</si>
  <si>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</si>
  <si>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</si>
  <si>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</si>
  <si>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</si>
  <si>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</si>
  <si>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</si>
  <si>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</si>
  <si>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</si>
  <si>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</si>
  <si>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</si>
  <si>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</si>
  <si>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</si>
  <si>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</si>
  <si>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</si>
  <si>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</si>
  <si>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</si>
  <si>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</si>
  <si>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</si>
  <si>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</si>
  <si>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</si>
  <si>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</si>
  <si>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</si>
  <si>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</si>
  <si>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</si>
  <si>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</si>
  <si>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</si>
  <si>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</si>
  <si>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</si>
  <si>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</si>
  <si>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</si>
  <si>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</si>
  <si>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</si>
  <si>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</si>
  <si>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</si>
  <si>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</si>
  <si>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</si>
  <si>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</si>
  <si>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</si>
  <si>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</si>
  <si>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</si>
  <si>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</si>
  <si>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</si>
  <si>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</si>
  <si>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</si>
  <si>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</si>
  <si>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</si>
  <si>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</si>
  <si>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</si>
  <si>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</si>
  <si>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</si>
  <si>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</si>
  <si>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</si>
  <si>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</si>
  <si>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</si>
  <si>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</si>
  <si>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</si>
  <si>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</si>
  <si>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</si>
  <si>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</si>
  <si>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</si>
  <si>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</si>
  <si>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</si>
  <si>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</si>
  <si>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</si>
  <si>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</si>
  <si>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</si>
  <si>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</si>
  <si>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</si>
  <si>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</si>
  <si>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</si>
  <si>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</si>
  <si>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</si>
  <si>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</si>
  <si>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</si>
  <si>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</si>
  <si>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</si>
  <si>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</si>
  <si>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</si>
  <si>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</si>
  <si>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</si>
  <si>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</si>
  <si>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</si>
  <si>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</si>
  <si>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</si>
  <si>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</si>
  <si>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</si>
  <si>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</si>
  <si>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</si>
  <si>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</si>
  <si>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</si>
  <si>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</si>
  <si>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</si>
  <si>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</si>
  <si>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</si>
  <si>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</si>
  <si>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</si>
  <si>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</si>
  <si>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</si>
  <si>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</si>
  <si>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</si>
  <si>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</si>
  <si>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</si>
  <si>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</si>
  <si>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</si>
  <si>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</si>
  <si>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</si>
  <si>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</si>
  <si>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</si>
  <si>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</si>
  <si>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</si>
  <si>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</si>
  <si>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</si>
  <si>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</si>
  <si>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</si>
  <si>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</si>
  <si>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</si>
  <si>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</si>
  <si>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</si>
  <si>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</si>
  <si>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</si>
  <si>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</si>
  <si>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</si>
  <si>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</si>
  <si>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</si>
  <si>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</si>
  <si>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</si>
  <si>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</si>
  <si>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</si>
  <si>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</si>
  <si>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</si>
  <si>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</si>
  <si>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</si>
  <si>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</si>
  <si>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</si>
  <si>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</si>
  <si>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</si>
  <si>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</si>
  <si>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</si>
  <si>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</si>
  <si>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</si>
  <si>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</si>
  <si>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</si>
  <si>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</si>
  <si>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</si>
  <si>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</si>
  <si>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</si>
  <si>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</si>
  <si>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</si>
  <si>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</si>
  <si>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</si>
  <si>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</si>
  <si>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</si>
  <si>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</si>
  <si>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</si>
  <si>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</si>
  <si>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</si>
  <si>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</si>
  <si>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</si>
  <si>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</si>
  <si>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</si>
  <si>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</si>
  <si>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</si>
  <si>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</si>
  <si>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</si>
  <si>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</si>
  <si>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</si>
  <si>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</si>
  <si>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</si>
  <si>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</si>
  <si>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</si>
  <si>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</si>
  <si>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</si>
  <si>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</si>
  <si>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</si>
  <si>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</si>
  <si>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</si>
  <si>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</si>
  <si>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</si>
  <si>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</si>
  <si>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</si>
  <si>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</si>
  <si>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</si>
  <si>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</si>
  <si>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</si>
  <si>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</si>
  <si>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</si>
  <si>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</si>
  <si>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</si>
  <si>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</si>
  <si>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</si>
  <si>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</si>
  <si>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</si>
  <si>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</si>
  <si>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</si>
  <si>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</si>
  <si>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</si>
  <si>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</si>
  <si>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</si>
  <si>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</si>
  <si>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</si>
  <si>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</si>
  <si>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</si>
  <si>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</si>
  <si>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</si>
  <si>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</si>
  <si>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</si>
  <si>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</si>
  <si>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</si>
  <si>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</si>
  <si>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</si>
  <si>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</si>
  <si>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</si>
  <si>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</si>
  <si>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</si>
  <si>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</si>
  <si>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</si>
  <si>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</si>
  <si>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</si>
  <si>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</si>
  <si>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</si>
  <si>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</si>
  <si>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</si>
  <si>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</si>
  <si>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</si>
  <si>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</si>
  <si>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</si>
  <si>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</si>
  <si>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</si>
  <si>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</si>
  <si>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</si>
  <si>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</si>
  <si>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</si>
  <si>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</si>
  <si>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</si>
  <si>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</si>
  <si>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</si>
  <si>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</si>
  <si>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</si>
  <si>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</si>
  <si>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</si>
  <si>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</si>
  <si>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</si>
  <si>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</si>
  <si>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</si>
  <si>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</si>
  <si>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</si>
  <si>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</si>
  <si>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</si>
  <si>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</si>
  <si>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</si>
  <si>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</si>
  <si>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</si>
  <si>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</si>
  <si>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</si>
  <si>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</si>
  <si>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</si>
  <si>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</si>
  <si>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</si>
  <si>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</si>
  <si>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</si>
  <si>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</si>
  <si>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</si>
  <si>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</si>
  <si>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</si>
  <si>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</si>
  <si>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</si>
  <si>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</si>
  <si>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</si>
  <si>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</si>
  <si>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</si>
  <si>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</si>
  <si>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</si>
  <si>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</si>
  <si>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</si>
  <si>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</si>
  <si>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</si>
  <si>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</si>
  <si>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</si>
  <si>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</si>
  <si>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</si>
  <si>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</si>
  <si>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</si>
  <si>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</si>
  <si>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</si>
  <si>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</si>
  <si>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</si>
  <si>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</si>
  <si>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</si>
  <si>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</si>
  <si>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</si>
  <si>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</si>
  <si>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</si>
  <si>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</si>
  <si>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</si>
  <si>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</si>
  <si>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</si>
  <si>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</si>
  <si>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</si>
  <si>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</si>
  <si>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</si>
  <si>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</si>
  <si>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</si>
  <si>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</si>
  <si>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</si>
  <si>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</si>
  <si>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</si>
  <si>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</si>
  <si>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</si>
  <si>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</si>
  <si>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</si>
  <si>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</si>
  <si>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</si>
  <si>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</si>
  <si>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</si>
  <si>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</si>
  <si>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</si>
  <si>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</si>
  <si>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</si>
  <si>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</si>
  <si>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</si>
  <si>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</si>
  <si>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</si>
  <si>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</si>
  <si>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</si>
  <si>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</si>
  <si>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</si>
  <si>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</si>
  <si>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</si>
  <si>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</si>
  <si>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</si>
  <si>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</si>
  <si>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</si>
  <si>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</si>
  <si>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</si>
  <si>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</si>
  <si>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</si>
  <si>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</si>
  <si>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</si>
  <si>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</si>
  <si>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</si>
  <si>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</si>
  <si>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</si>
  <si>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</si>
  <si>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</si>
  <si>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</si>
  <si>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</si>
  <si>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</si>
  <si>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</si>
  <si>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</si>
  <si>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</si>
  <si>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</si>
  <si>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</si>
  <si>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</si>
  <si>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</si>
  <si>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</si>
  <si>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</si>
  <si>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</si>
  <si>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</si>
  <si>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</si>
  <si>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</si>
  <si>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</si>
  <si>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</si>
  <si>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</si>
  <si>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</si>
  <si>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</si>
  <si>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</si>
  <si>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</si>
  <si>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</si>
  <si>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</si>
  <si>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</si>
  <si>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</si>
  <si>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</si>
  <si>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</si>
  <si>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</si>
  <si>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</si>
  <si>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</si>
  <si>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</si>
  <si>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</si>
  <si>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</si>
  <si>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</si>
  <si>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</si>
  <si>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</si>
  <si>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</si>
  <si>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</si>
  <si>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</si>
  <si>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</si>
  <si>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</si>
  <si>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</si>
  <si>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</si>
  <si>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</si>
  <si>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</si>
  <si>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</si>
  <si>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</si>
  <si>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</si>
  <si>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</si>
  <si>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</si>
  <si>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</si>
  <si>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</si>
  <si>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</si>
  <si>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</si>
  <si>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</si>
  <si>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</si>
  <si>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</si>
  <si>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</si>
  <si>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</si>
  <si>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</si>
  <si>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</si>
  <si>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</si>
  <si>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</si>
  <si>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</si>
  <si>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</si>
  <si>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</si>
  <si>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</si>
  <si>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</si>
  <si>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</si>
  <si>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</si>
  <si>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</si>
  <si>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</si>
  <si>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</si>
  <si>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</si>
  <si>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</si>
  <si>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</si>
  <si>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</si>
  <si>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</si>
  <si>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</si>
  <si>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</si>
  <si>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</si>
  <si>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</si>
  <si>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</si>
  <si>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</si>
  <si>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</si>
  <si>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</si>
  <si>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</si>
  <si>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</si>
  <si>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</si>
  <si>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</si>
  <si>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</si>
  <si>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</si>
  <si>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</si>
  <si>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</si>
  <si>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</si>
  <si>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</si>
  <si>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</si>
  <si>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</si>
  <si>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</si>
  <si>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</si>
  <si>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</si>
  <si>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</si>
  <si>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</si>
  <si>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</si>
  <si>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</si>
  <si>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</si>
  <si>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</si>
  <si>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</si>
  <si>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</si>
  <si>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</si>
  <si>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</si>
  <si>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</si>
  <si>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</si>
  <si>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</si>
  <si>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</si>
  <si>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</si>
  <si>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</si>
  <si>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</si>
  <si>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</si>
  <si>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</si>
  <si>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</si>
  <si>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</si>
  <si>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</si>
  <si>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</si>
  <si>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</si>
  <si>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</si>
  <si>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</si>
  <si>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</si>
  <si>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</si>
  <si>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</si>
  <si>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</si>
  <si>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</si>
  <si>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</si>
  <si>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</si>
  <si>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</si>
  <si>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</si>
  <si>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</si>
  <si>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</si>
  <si>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</si>
  <si>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</si>
  <si>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</si>
  <si>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</si>
  <si>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</si>
  <si>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</si>
  <si>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</si>
  <si>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</si>
  <si>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</si>
  <si>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</si>
  <si>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</si>
  <si>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</si>
  <si>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</si>
  <si>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</si>
  <si>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</si>
  <si>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</si>
  <si>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</si>
  <si>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</si>
  <si>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</si>
  <si>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</si>
  <si>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</si>
  <si>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</si>
  <si>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</si>
  <si>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</si>
  <si>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</si>
  <si>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</si>
  <si>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</si>
  <si>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</si>
  <si>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</si>
  <si>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</si>
  <si>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</si>
  <si>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</si>
  <si>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</si>
  <si>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</si>
  <si>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</si>
  <si>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</si>
  <si>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</si>
  <si>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</si>
  <si>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</si>
  <si>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</si>
  <si>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</si>
  <si>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</si>
  <si>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</si>
  <si>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</si>
  <si>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</si>
  <si>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</si>
  <si>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</si>
  <si>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</si>
  <si>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</si>
  <si>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</si>
  <si>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</si>
  <si>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</si>
  <si>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</si>
  <si>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</si>
  <si>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</si>
  <si>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</si>
  <si>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</si>
  <si>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</si>
  <si>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</si>
  <si>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</si>
  <si>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</si>
  <si>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</si>
  <si>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</si>
  <si>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</si>
  <si>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</si>
  <si>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</si>
  <si>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</si>
  <si>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</si>
  <si>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</si>
  <si>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</si>
  <si>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</si>
  <si>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</si>
  <si>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</si>
  <si>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</si>
  <si>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</si>
  <si>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</si>
  <si>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</si>
  <si>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</si>
  <si>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</si>
  <si>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</si>
  <si>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</si>
  <si>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</si>
  <si>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</si>
  <si>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</si>
  <si>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</si>
  <si>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</si>
  <si>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</si>
  <si>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</si>
  <si>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</si>
  <si>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</si>
  <si>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</si>
  <si>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</si>
  <si>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</si>
  <si>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</si>
  <si>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</si>
  <si>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</si>
  <si>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</si>
  <si>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</si>
  <si>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</si>
  <si>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</si>
  <si>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</si>
  <si>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</si>
  <si>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</si>
  <si>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</si>
  <si>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</si>
  <si>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</si>
  <si>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</si>
  <si>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</si>
  <si>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</si>
  <si>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</si>
  <si>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</si>
  <si>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</si>
  <si>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</si>
  <si>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</si>
  <si>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</si>
  <si>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</si>
  <si>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</si>
  <si>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</si>
  <si>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</si>
  <si>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</si>
  <si>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</si>
  <si>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</si>
  <si>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</si>
  <si>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</si>
  <si>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</si>
  <si>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</si>
  <si>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</si>
  <si>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</si>
  <si>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</si>
  <si>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</si>
  <si>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</si>
  <si>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</si>
  <si>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</si>
  <si>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</si>
  <si>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</si>
  <si>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</si>
  <si>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</si>
  <si>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</si>
  <si>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</si>
  <si>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</si>
  <si>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</si>
  <si>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</si>
  <si>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</si>
  <si>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</si>
  <si>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</si>
  <si>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</si>
  <si>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</si>
  <si>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</si>
  <si>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</si>
  <si>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</si>
  <si>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</si>
  <si>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</si>
  <si>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</si>
  <si>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</si>
  <si>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</si>
  <si>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</si>
  <si>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</si>
  <si>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</si>
  <si>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</si>
  <si>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</si>
  <si>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</si>
  <si>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</si>
  <si>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</si>
  <si>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</si>
  <si>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</si>
  <si>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</si>
  <si>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</si>
  <si>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</si>
  <si>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</si>
  <si>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</si>
  <si>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</si>
  <si>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</si>
  <si>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</si>
  <si>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</si>
  <si>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</si>
  <si>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</si>
  <si>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</si>
  <si>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</si>
  <si>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</si>
  <si>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</si>
  <si>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</si>
  <si>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</si>
  <si>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</si>
  <si>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</si>
  <si>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</si>
  <si>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</si>
  <si>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</si>
  <si>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</si>
  <si>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</si>
  <si>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</si>
  <si>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</si>
  <si>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</si>
  <si>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</si>
  <si>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</si>
  <si>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</si>
  <si>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</si>
  <si>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</si>
  <si>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</si>
  <si>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</si>
  <si>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</si>
  <si>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</si>
  <si>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</si>
  <si>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</si>
  <si>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</si>
  <si>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</si>
  <si>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</si>
  <si>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</si>
  <si>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</si>
  <si>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</si>
  <si>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</si>
  <si>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</si>
  <si>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</si>
  <si>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</si>
  <si>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</si>
  <si>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</si>
  <si>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</si>
  <si>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</si>
  <si>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</si>
  <si>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</si>
  <si>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</si>
  <si>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</si>
  <si>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</si>
  <si>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</si>
  <si>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</si>
  <si>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</si>
  <si>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</si>
  <si>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</si>
  <si>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</si>
  <si>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</si>
  <si>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</si>
  <si>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</si>
  <si>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</si>
  <si>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</si>
  <si>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</si>
  <si>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</si>
  <si>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</si>
  <si>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</si>
  <si>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</si>
  <si>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</si>
  <si>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</si>
  <si>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</si>
  <si>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</si>
  <si>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</si>
  <si>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</si>
  <si>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</si>
  <si>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</si>
  <si>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</si>
  <si>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</si>
  <si>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</si>
  <si>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</si>
  <si>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</si>
  <si>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</si>
  <si>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</si>
  <si>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</si>
  <si>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</si>
  <si>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</si>
  <si>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</si>
  <si>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</si>
  <si>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</si>
  <si>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</si>
  <si>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</si>
  <si>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</si>
  <si>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</si>
  <si>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</si>
  <si>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</si>
  <si>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</si>
  <si>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</si>
  <si>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</si>
  <si>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</si>
  <si>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</si>
  <si>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</si>
  <si>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</si>
  <si>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</si>
  <si>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</si>
  <si>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</si>
  <si>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</si>
  <si>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</si>
  <si>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</si>
  <si>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</si>
  <si>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</si>
  <si>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</si>
  <si>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</si>
  <si>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</si>
  <si>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</si>
  <si>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</si>
  <si>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</si>
  <si>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</si>
  <si>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</si>
  <si>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</si>
  <si>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</si>
  <si>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</si>
  <si>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</si>
  <si>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</si>
  <si>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</si>
  <si>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</si>
  <si>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</si>
  <si>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</si>
  <si>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</si>
  <si>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</si>
  <si>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</si>
  <si>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</si>
  <si>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</si>
  <si>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</si>
  <si>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</si>
  <si>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</si>
  <si>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</si>
  <si>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</si>
  <si>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</si>
  <si>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</si>
  <si>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</si>
  <si>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</si>
  <si>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</si>
  <si>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</si>
  <si>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</si>
  <si>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</si>
  <si>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</si>
  <si>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</si>
  <si>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</si>
  <si>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</si>
  <si>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</si>
  <si>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</si>
  <si>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</si>
  <si>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</si>
  <si>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</si>
  <si>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</si>
  <si>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</si>
  <si>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</si>
  <si>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</si>
  <si>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</si>
  <si>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</si>
  <si>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</si>
  <si>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</si>
  <si>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</si>
  <si>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</si>
  <si>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</si>
  <si>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</si>
  <si>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</si>
  <si>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</si>
  <si>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</si>
  <si>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</si>
  <si>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</si>
  <si>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</si>
  <si>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</si>
  <si>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</si>
  <si>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</si>
  <si>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</si>
  <si>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</si>
  <si>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</si>
  <si>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</si>
  <si>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</si>
  <si>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</si>
  <si>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</si>
  <si>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</si>
  <si>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</si>
  <si>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</si>
  <si>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</si>
  <si>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</si>
  <si>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</si>
  <si>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</si>
  <si>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</si>
  <si>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</si>
  <si>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</si>
  <si>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</si>
  <si>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</si>
  <si>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</si>
  <si>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</si>
  <si>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</si>
  <si>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</si>
  <si>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</si>
  <si>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</si>
  <si>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</si>
  <si>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</si>
  <si>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</si>
  <si>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</si>
  <si>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</si>
  <si>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</si>
  <si>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</si>
  <si>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</si>
  <si>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</si>
  <si>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</si>
  <si>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</si>
  <si>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</si>
  <si>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</si>
  <si>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</si>
  <si>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</si>
  <si>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</si>
  <si>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</si>
  <si>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</si>
  <si>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</si>
  <si>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</si>
  <si>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</si>
  <si>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</si>
  <si>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</si>
  <si>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</si>
  <si>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</si>
  <si>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</si>
  <si>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</si>
  <si>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</si>
  <si>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</si>
  <si>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</si>
  <si>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</si>
  <si>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</si>
  <si>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</si>
  <si>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</si>
  <si>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</si>
  <si>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</si>
  <si>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</si>
  <si>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</si>
  <si>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</si>
  <si>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</si>
  <si>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</si>
  <si>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</si>
  <si>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</si>
  <si>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</si>
  <si>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</si>
  <si>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</si>
  <si>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</si>
  <si>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</si>
  <si>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</si>
  <si>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</si>
  <si>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</si>
  <si>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</si>
  <si>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</si>
  <si>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</si>
  <si>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</si>
  <si>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</si>
  <si>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</si>
  <si>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</si>
  <si>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</si>
  <si>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</si>
  <si>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</si>
  <si>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</si>
  <si>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</si>
  <si>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</si>
  <si>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</si>
  <si>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</si>
  <si>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</si>
  <si>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</si>
  <si>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</si>
  <si>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</si>
  <si>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</si>
  <si>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</si>
  <si>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</si>
  <si>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</si>
  <si>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</si>
  <si>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</si>
  <si>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</si>
  <si>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</si>
  <si>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</si>
  <si>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</si>
  <si>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</si>
  <si>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</si>
  <si>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</si>
  <si>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</si>
  <si>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</si>
  <si>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</si>
  <si>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</si>
  <si>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</si>
  <si>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</si>
  <si>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</si>
  <si>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</si>
  <si>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</si>
  <si>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</si>
  <si>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</si>
  <si>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</si>
  <si>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</si>
  <si>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</si>
  <si>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</si>
  <si>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</si>
  <si>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</si>
  <si>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</si>
  <si>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</si>
  <si>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</si>
  <si>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</si>
  <si>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</si>
  <si>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</si>
  <si>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</si>
  <si>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</si>
  <si>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</si>
  <si>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</si>
  <si>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</si>
  <si>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</si>
  <si>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</si>
  <si>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</si>
  <si>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</si>
  <si>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</si>
  <si>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</si>
  <si>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</si>
  <si>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</si>
  <si>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</si>
  <si>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</si>
  <si>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</si>
  <si>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</si>
  <si>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</si>
  <si>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</si>
  <si>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</si>
  <si>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</si>
  <si>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</si>
  <si>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</si>
  <si>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</si>
  <si>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</si>
  <si>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</si>
  <si>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</si>
  <si>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</si>
  <si>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</si>
  <si>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</si>
  <si>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</si>
  <si>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</si>
  <si>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</si>
  <si>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</si>
  <si>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</si>
  <si>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</si>
  <si>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</si>
  <si>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</si>
  <si>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</si>
  <si>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</si>
  <si>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</si>
  <si>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</si>
  <si>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</si>
  <si>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</si>
  <si>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</si>
  <si>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</si>
  <si>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</si>
  <si>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</si>
  <si>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</si>
  <si>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</si>
  <si>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</si>
  <si>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</si>
  <si>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</si>
  <si>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</si>
  <si>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</si>
  <si>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</si>
  <si>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</si>
  <si>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</si>
  <si>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</si>
  <si>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</si>
  <si>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</si>
  <si>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</si>
  <si>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</si>
  <si>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</si>
  <si>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</si>
  <si>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</si>
  <si>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</si>
  <si>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</si>
  <si>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</si>
  <si>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</si>
  <si>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</si>
  <si>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</si>
  <si>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</si>
  <si>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</si>
  <si>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</si>
  <si>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</si>
  <si>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</si>
  <si>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</si>
  <si>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</si>
  <si>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</si>
  <si>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</si>
  <si>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</si>
  <si>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</si>
  <si>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</si>
  <si>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</si>
  <si>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</si>
  <si>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</si>
  <si>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</si>
  <si>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</si>
  <si>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</si>
  <si>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</si>
  <si>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</si>
  <si>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</si>
  <si>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</si>
  <si>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</si>
  <si>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</si>
  <si>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</si>
  <si>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</si>
  <si>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</si>
  <si>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</si>
  <si>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</si>
  <si>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</si>
  <si>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</si>
  <si>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</si>
  <si>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</si>
  <si>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</si>
  <si>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</si>
  <si>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</si>
  <si>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</si>
  <si>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</si>
  <si>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</si>
  <si>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</si>
  <si>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</si>
  <si>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</si>
  <si>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</si>
  <si>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</si>
  <si>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</si>
  <si>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</si>
  <si>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</si>
  <si>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</si>
  <si>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</si>
  <si>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</si>
  <si>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</si>
  <si>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</si>
  <si>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</si>
  <si>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</si>
  <si>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</si>
  <si>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</si>
  <si>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</si>
  <si>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</si>
  <si>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</si>
  <si>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</si>
  <si>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</si>
  <si>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</si>
  <si>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</si>
  <si>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</si>
  <si>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</si>
  <si>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</si>
  <si>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</si>
  <si>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</si>
  <si>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</si>
  <si>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</si>
  <si>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</si>
  <si>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</si>
  <si>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</si>
  <si>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</si>
  <si>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</si>
  <si>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</si>
  <si>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</si>
  <si>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</si>
  <si>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</si>
  <si>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</si>
  <si>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</si>
  <si>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</si>
  <si>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</si>
  <si>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</si>
  <si>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</si>
  <si>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</si>
  <si>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</si>
  <si>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</si>
  <si>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</si>
  <si>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</si>
  <si>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</si>
  <si>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</si>
  <si>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</si>
  <si>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</si>
  <si>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</si>
  <si>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</si>
  <si>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</si>
  <si>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</si>
  <si>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</si>
  <si>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</si>
  <si>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</si>
  <si>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</si>
  <si>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</si>
  <si>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</si>
  <si>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</si>
  <si>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</si>
  <si>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</si>
  <si>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</si>
  <si>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</si>
  <si>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</si>
  <si>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</si>
  <si>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</si>
  <si>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</si>
  <si>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</si>
  <si>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</si>
  <si>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</si>
  <si>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</si>
  <si>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</si>
  <si>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</si>
  <si>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</si>
  <si>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</si>
  <si>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</si>
  <si>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</si>
  <si>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</si>
  <si>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</si>
  <si>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</si>
  <si>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</si>
  <si>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</si>
  <si>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</si>
  <si>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</si>
  <si>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</si>
  <si>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</si>
  <si>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</si>
  <si>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</si>
  <si>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</si>
  <si>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</si>
  <si>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</si>
  <si>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</si>
  <si>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</si>
  <si>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</si>
  <si>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</si>
  <si>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</si>
  <si>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</si>
  <si>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</si>
  <si>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</si>
  <si>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</si>
  <si>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</si>
  <si>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</si>
  <si>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</si>
  <si>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</si>
  <si>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</si>
  <si>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</si>
  <si>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</si>
  <si>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</si>
  <si>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</si>
  <si>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</si>
  <si>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</si>
  <si>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</si>
  <si>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</si>
  <si>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</si>
  <si>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</si>
  <si>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</si>
  <si>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</si>
  <si>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</si>
  <si>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</si>
  <si>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</si>
  <si>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</si>
  <si>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</si>
  <si>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</si>
  <si>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</si>
  <si>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</si>
  <si>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</si>
  <si>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</si>
  <si>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</si>
  <si>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</si>
  <si>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</si>
  <si>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</si>
  <si>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</si>
  <si>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</si>
  <si>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</si>
  <si>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</si>
  <si>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</si>
  <si>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</si>
  <si>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</si>
  <si>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</si>
  <si>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</si>
  <si>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</si>
  <si>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</si>
  <si>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</si>
  <si>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</si>
  <si>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</si>
  <si>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</si>
  <si>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</si>
  <si>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</si>
  <si>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</si>
  <si>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</si>
  <si>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</si>
  <si>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</si>
  <si>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</si>
  <si>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</si>
  <si>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</si>
  <si>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</si>
  <si>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</si>
  <si>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</si>
  <si>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</si>
  <si>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</si>
  <si>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</si>
  <si>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</si>
  <si>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</si>
  <si>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</si>
  <si>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</si>
  <si>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</si>
  <si>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</si>
  <si>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</si>
  <si>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</si>
  <si>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</si>
  <si>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</si>
  <si>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</si>
  <si>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</si>
  <si>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</si>
  <si>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</si>
  <si>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</si>
  <si>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</si>
  <si>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</si>
  <si>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</si>
  <si>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</si>
  <si>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</si>
  <si>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</si>
  <si>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</si>
  <si>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</si>
  <si>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</si>
  <si>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</si>
  <si>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</si>
  <si>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</si>
  <si>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</si>
  <si>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</si>
  <si>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</si>
  <si>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</si>
  <si>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</si>
  <si>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</si>
  <si>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</si>
  <si>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</si>
  <si>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</si>
  <si>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</si>
  <si>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</si>
  <si>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</si>
  <si>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</si>
  <si>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</si>
  <si>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</si>
  <si>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</si>
  <si>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</si>
  <si>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</si>
  <si>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</si>
  <si>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</si>
  <si>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</si>
  <si>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</si>
  <si>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</si>
  <si>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</si>
  <si>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</si>
  <si>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</si>
  <si>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</si>
  <si>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</si>
  <si>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</si>
  <si>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</si>
  <si>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</si>
  <si>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</si>
  <si>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</si>
  <si>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</si>
  <si>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</si>
  <si>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</si>
  <si>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</si>
  <si>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</si>
  <si>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</si>
  <si>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</si>
  <si>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</si>
  <si>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</si>
  <si>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</si>
  <si>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</si>
  <si>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</si>
  <si>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</si>
  <si>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</si>
  <si>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</si>
  <si>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</si>
  <si>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</si>
  <si>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</si>
  <si>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</si>
  <si>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</si>
  <si>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</si>
  <si>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</si>
  <si>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</si>
  <si>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</si>
  <si>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</si>
  <si>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</si>
  <si>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</si>
  <si>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</si>
  <si>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</si>
  <si>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</si>
  <si>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</si>
  <si>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</si>
  <si>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</si>
  <si>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</si>
  <si>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</si>
  <si>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</si>
  <si>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</si>
  <si>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</si>
  <si>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</si>
  <si>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</si>
  <si>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</si>
  <si>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</si>
  <si>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</si>
  <si>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</si>
  <si>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</si>
  <si>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</si>
  <si>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</si>
  <si>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</si>
  <si>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</si>
  <si>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</si>
  <si>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</si>
  <si>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</si>
  <si>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</si>
  <si>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</si>
  <si>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</si>
  <si>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</si>
  <si>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</si>
  <si>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</si>
  <si>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</si>
  <si>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</si>
  <si>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</si>
  <si>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</si>
  <si>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</si>
  <si>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</si>
  <si>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</si>
  <si>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</si>
  <si>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</si>
  <si>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</si>
  <si>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</si>
  <si>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</si>
  <si>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</si>
  <si>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</si>
  <si>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</si>
  <si>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</si>
  <si>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</si>
  <si>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</si>
  <si>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</si>
  <si>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</si>
  <si>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</si>
  <si>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</si>
  <si>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</si>
  <si>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</si>
  <si>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</si>
  <si>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</si>
  <si>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</si>
  <si>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</si>
  <si>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</si>
  <si>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</si>
  <si>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</si>
  <si>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</si>
  <si>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</si>
  <si>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</si>
  <si>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</si>
  <si>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</si>
  <si>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</si>
  <si>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</si>
  <si>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</si>
  <si>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</si>
  <si>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</si>
  <si>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</si>
  <si>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</si>
  <si>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</si>
  <si>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</si>
  <si>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</si>
  <si>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</si>
  <si>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</si>
  <si>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</si>
  <si>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</si>
  <si>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</si>
  <si>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</si>
  <si>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</si>
  <si>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</si>
  <si>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</si>
  <si>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</si>
  <si>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</si>
  <si>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</si>
  <si>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</si>
  <si>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</si>
  <si>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</si>
  <si>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</si>
  <si>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</si>
  <si>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</si>
  <si>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</si>
  <si>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</si>
  <si>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</si>
  <si>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</si>
  <si>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</si>
  <si>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</si>
  <si>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</si>
  <si>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</si>
  <si>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</si>
  <si>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</si>
  <si>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</si>
  <si>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</si>
  <si>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</si>
  <si>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</si>
  <si>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</si>
  <si>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</si>
  <si>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</si>
  <si>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</si>
  <si>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</si>
  <si>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</si>
  <si>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</si>
  <si>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</si>
  <si>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</si>
  <si>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</si>
  <si>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</si>
  <si>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</si>
  <si>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</si>
  <si>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</si>
  <si>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</si>
  <si>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</si>
  <si>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</si>
  <si>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</si>
  <si>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</si>
  <si>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</si>
  <si>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</si>
  <si>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</si>
  <si>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</si>
  <si>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</si>
  <si>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</si>
  <si>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</si>
  <si>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</si>
  <si>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</si>
  <si>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</si>
  <si>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</si>
  <si>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</si>
  <si>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</si>
  <si>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</si>
  <si>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</si>
  <si>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</si>
  <si>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</si>
  <si>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</si>
  <si>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</si>
  <si>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</si>
  <si>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</si>
  <si>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</si>
  <si>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</si>
  <si>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</si>
  <si>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</si>
  <si>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</si>
  <si>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</si>
  <si>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</si>
  <si>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</si>
  <si>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</si>
  <si>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</si>
  <si>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</si>
  <si>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</si>
  <si>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</si>
  <si>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</si>
  <si>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</si>
  <si>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</si>
  <si>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</si>
  <si>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</si>
  <si>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</si>
  <si>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</si>
  <si>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</si>
  <si>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</si>
  <si>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</si>
  <si>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</si>
  <si>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</si>
  <si>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</si>
  <si>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</si>
  <si>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</si>
  <si>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</si>
  <si>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</si>
  <si>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</si>
  <si>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</si>
  <si>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</si>
  <si>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</si>
  <si>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</si>
  <si>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</si>
  <si>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</si>
  <si>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</si>
  <si>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</si>
  <si>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</si>
  <si>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</si>
  <si>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</si>
  <si>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</si>
  <si>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</si>
  <si>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</si>
  <si>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</si>
  <si>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</si>
  <si>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</si>
  <si>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</si>
  <si>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</si>
  <si>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</si>
  <si>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</si>
  <si>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</si>
  <si>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</si>
  <si>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</si>
  <si>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</si>
  <si>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</si>
  <si>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</si>
  <si>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</si>
  <si>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</si>
  <si>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</si>
  <si>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</si>
  <si>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</si>
  <si>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</si>
  <si>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</si>
  <si>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</si>
  <si>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</si>
  <si>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</si>
  <si>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</si>
  <si>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</si>
  <si>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</si>
  <si>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</si>
  <si>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</si>
  <si>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</si>
  <si>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</si>
  <si>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</si>
  <si>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</si>
  <si>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</si>
  <si>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</si>
  <si>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</si>
  <si>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</si>
  <si>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</si>
  <si>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</si>
  <si>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</si>
  <si>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</si>
  <si>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</si>
  <si>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</si>
  <si>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</si>
  <si>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</si>
  <si>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</si>
  <si>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</si>
  <si>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</si>
  <si>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</si>
  <si>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</si>
  <si>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</si>
  <si>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</si>
  <si>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</si>
  <si>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</si>
  <si>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</si>
  <si>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</si>
  <si>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</si>
  <si>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</si>
  <si>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</si>
  <si>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</si>
  <si>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</si>
  <si>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</si>
  <si>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</si>
  <si>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</si>
  <si>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</si>
  <si>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</si>
  <si>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</si>
  <si>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</si>
  <si>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</si>
  <si>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</si>
  <si>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</si>
  <si>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</si>
  <si>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</si>
  <si>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</si>
  <si>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</si>
  <si>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</si>
  <si>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</si>
  <si>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</si>
  <si>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</si>
  <si>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</si>
  <si>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</si>
  <si>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</si>
  <si>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</si>
  <si>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</si>
  <si>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</si>
  <si>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</si>
  <si>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</si>
  <si>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</si>
  <si>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</si>
  <si>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</si>
  <si>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</si>
  <si>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</si>
  <si>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</si>
  <si>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</si>
  <si>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</si>
  <si>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</si>
  <si>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</si>
  <si>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</si>
  <si>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</si>
  <si>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</si>
  <si>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</si>
  <si>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</si>
  <si>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</si>
  <si>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</si>
  <si>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</si>
  <si>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</si>
  <si>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</si>
  <si>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</si>
  <si>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</si>
  <si>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</si>
  <si>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</si>
  <si>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</si>
  <si>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</si>
  <si>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</si>
  <si>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</si>
  <si>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</si>
  <si>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</si>
  <si>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</si>
  <si>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</si>
  <si>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</si>
  <si>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</si>
  <si>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</si>
  <si>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</si>
  <si>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</si>
  <si>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</si>
  <si>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</si>
  <si>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</si>
  <si>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</si>
  <si>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</si>
  <si>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</si>
  <si>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</si>
  <si>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</si>
  <si>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</si>
  <si>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</si>
  <si>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</si>
  <si>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</si>
  <si>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</si>
  <si>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</si>
  <si>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</si>
  <si>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</si>
  <si>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</si>
  <si>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</si>
  <si>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</si>
  <si>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</si>
  <si>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</si>
  <si>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</si>
  <si>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</si>
  <si>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</si>
  <si>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</si>
  <si>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</si>
  <si>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</si>
  <si>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</si>
  <si>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</si>
  <si>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</si>
  <si>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</si>
  <si>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</si>
  <si>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</si>
  <si>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</si>
  <si>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</si>
  <si>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</si>
  <si>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</si>
  <si>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</si>
  <si>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</si>
  <si>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</si>
  <si>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</si>
  <si>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</si>
  <si>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</si>
  <si>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</si>
  <si>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</si>
  <si>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</si>
  <si>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</si>
  <si>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</si>
  <si>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</si>
  <si>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</si>
  <si>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</si>
  <si>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</si>
  <si>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</si>
  <si>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</si>
  <si>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</si>
  <si>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</si>
  <si>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</si>
  <si>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</si>
  <si>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</si>
  <si>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</si>
  <si>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</si>
  <si>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</si>
  <si>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</si>
  <si>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</si>
  <si>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</si>
  <si>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</si>
  <si>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</si>
  <si>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</si>
  <si>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</si>
  <si>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</si>
  <si>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</si>
  <si>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</si>
  <si>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</si>
  <si>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</si>
  <si>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</si>
  <si>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</si>
  <si>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</si>
  <si>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</si>
  <si>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</si>
  <si>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</si>
  <si>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</si>
  <si>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</si>
  <si>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</si>
  <si>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</si>
  <si>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</si>
  <si>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</si>
  <si>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</si>
  <si>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</si>
  <si>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</si>
  <si>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</si>
  <si>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</si>
  <si>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</si>
  <si>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</si>
  <si>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</si>
  <si>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</si>
  <si>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</si>
  <si>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</si>
  <si>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</si>
  <si>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</si>
  <si>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</si>
  <si>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</si>
  <si>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</si>
  <si>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</si>
  <si>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</si>
  <si>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</si>
  <si>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</si>
  <si>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</si>
  <si>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</si>
  <si>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</si>
  <si>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</si>
  <si>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</si>
  <si>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</si>
  <si>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</si>
  <si>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</si>
  <si>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</si>
  <si>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</si>
  <si>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</si>
  <si>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</si>
  <si>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</si>
  <si>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</si>
  <si>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</si>
  <si>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</si>
  <si>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</si>
  <si>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</si>
  <si>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</si>
  <si>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</si>
  <si>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</si>
  <si>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</si>
  <si>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</si>
  <si>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</si>
  <si>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</si>
  <si>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</si>
  <si>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</si>
  <si>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</si>
  <si>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</si>
  <si>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</si>
  <si>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</si>
  <si>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</si>
  <si>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</si>
  <si>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</si>
  <si>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</si>
  <si>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</si>
  <si>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</si>
  <si>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</si>
  <si>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</si>
  <si>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</si>
  <si>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</si>
  <si>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</si>
  <si>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</si>
  <si>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</si>
  <si>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</si>
  <si>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</si>
  <si>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</si>
  <si>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</si>
  <si>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</si>
  <si>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</si>
  <si>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</si>
  <si>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</si>
  <si>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</si>
  <si>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</si>
  <si>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</si>
  <si>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</si>
  <si>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</si>
  <si>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</si>
  <si>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</si>
  <si>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</si>
  <si>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</si>
  <si>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</si>
  <si>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</si>
  <si>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</si>
  <si>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</si>
  <si>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</si>
  <si>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</si>
  <si>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</si>
  <si>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</si>
  <si>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</si>
  <si>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</si>
  <si>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</si>
  <si>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</si>
  <si>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</si>
  <si>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</si>
  <si>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</si>
  <si>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</si>
  <si>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</si>
  <si>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</si>
  <si>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</si>
  <si>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</si>
  <si>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</si>
  <si>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</si>
  <si>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</si>
  <si>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</si>
  <si>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</si>
  <si>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</si>
  <si>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</si>
  <si>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</si>
  <si>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</si>
  <si>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</si>
  <si>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</si>
  <si>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</si>
  <si>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</si>
  <si>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</si>
  <si>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</si>
  <si>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</si>
  <si>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</si>
  <si>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</si>
  <si>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</si>
  <si>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</si>
  <si>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</si>
  <si>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</si>
  <si>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</si>
  <si>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</si>
  <si>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</si>
  <si>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</si>
  <si>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</si>
  <si>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</si>
  <si>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</si>
  <si>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</si>
  <si>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</si>
  <si>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</si>
  <si>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</si>
  <si>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</si>
  <si>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</si>
  <si>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</si>
  <si>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</si>
  <si>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</si>
  <si>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</si>
  <si>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</si>
  <si>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</si>
  <si>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</si>
  <si>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</si>
  <si>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</si>
  <si>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</si>
  <si>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</si>
  <si>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</si>
  <si>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</si>
  <si>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</si>
  <si>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</si>
  <si>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</si>
  <si>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</si>
  <si>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</si>
  <si>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</si>
  <si>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</si>
  <si>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</si>
  <si>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</si>
  <si>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</si>
  <si>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</si>
  <si>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</si>
  <si>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</si>
  <si>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</si>
  <si>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</si>
  <si>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</si>
  <si>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</si>
  <si>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</si>
  <si>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</si>
  <si>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</si>
  <si>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</si>
  <si>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</si>
  <si>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</si>
  <si>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</si>
  <si>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</si>
  <si>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</si>
  <si>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</si>
  <si>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</si>
  <si>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</si>
  <si>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</si>
  <si>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</si>
  <si>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</si>
  <si>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</si>
  <si>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</si>
  <si>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</si>
  <si>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</si>
  <si>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</si>
  <si>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</si>
  <si>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</si>
  <si>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</si>
  <si>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</si>
  <si>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</si>
  <si>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</si>
  <si>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</si>
  <si>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</si>
  <si>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</si>
  <si>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</si>
  <si>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</si>
  <si>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</si>
  <si>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</si>
  <si>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</si>
  <si>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</si>
  <si>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</si>
  <si>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</si>
  <si>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</si>
  <si>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</si>
  <si>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</si>
  <si>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</si>
  <si>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</si>
  <si>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</si>
  <si>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</si>
  <si>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</si>
  <si>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</si>
  <si>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</si>
  <si>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</si>
  <si>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</si>
  <si>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</si>
  <si>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</si>
  <si>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</si>
  <si>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</si>
  <si>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</si>
  <si>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</si>
  <si>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</si>
  <si>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</si>
  <si>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</si>
  <si>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</si>
  <si>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</si>
  <si>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</si>
  <si>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</si>
  <si>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</si>
  <si>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</si>
  <si>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</si>
  <si>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</si>
  <si>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</si>
  <si>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</si>
  <si>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</si>
  <si>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</si>
  <si>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</si>
  <si>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</si>
  <si>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</si>
  <si>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</si>
  <si>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</si>
  <si>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</si>
  <si>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</si>
  <si>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</si>
  <si>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</si>
  <si>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</si>
  <si>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</si>
  <si>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</si>
  <si>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</si>
  <si>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</si>
  <si>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</si>
  <si>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</si>
  <si>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</si>
  <si>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</si>
  <si>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</si>
  <si>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</si>
  <si>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</si>
  <si>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</si>
  <si>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</si>
  <si>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</si>
  <si>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</si>
  <si>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</si>
  <si>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</si>
  <si>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</si>
  <si>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</si>
  <si>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</si>
  <si>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</si>
  <si>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</si>
  <si>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</si>
  <si>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</si>
  <si>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</si>
  <si>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</si>
  <si>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</si>
  <si>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</si>
  <si>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</si>
  <si>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</si>
  <si>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</si>
  <si>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</si>
  <si>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</si>
  <si>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</si>
  <si>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</si>
  <si>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</si>
  <si>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</si>
  <si>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</si>
  <si>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</si>
  <si>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</si>
  <si>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</si>
  <si>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</si>
  <si>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</si>
  <si>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</si>
  <si>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</si>
  <si>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</si>
  <si>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</si>
  <si>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</si>
  <si>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</si>
  <si>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</si>
  <si>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</si>
  <si>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</si>
  <si>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</si>
  <si>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</si>
  <si>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</si>
  <si>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</si>
  <si>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</si>
  <si>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</si>
  <si>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</si>
  <si>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</si>
  <si>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</si>
  <si>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</si>
  <si>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</si>
  <si>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</si>
  <si>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</si>
  <si>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</si>
  <si>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</si>
  <si>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</si>
  <si>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</si>
  <si>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</si>
  <si>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</si>
  <si>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</si>
  <si>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</si>
  <si>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</si>
  <si>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</si>
  <si>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</si>
  <si>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</si>
  <si>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</si>
  <si>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</si>
  <si>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</si>
  <si>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</si>
  <si>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</si>
  <si>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</si>
  <si>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</si>
  <si>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</si>
  <si>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</si>
  <si>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</si>
  <si>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</si>
  <si>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</si>
  <si>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</si>
  <si>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</si>
  <si>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</si>
  <si>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</si>
  <si>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</si>
  <si>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</si>
  <si>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</si>
  <si>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</si>
  <si>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</si>
  <si>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</si>
  <si>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</si>
  <si>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</si>
  <si>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</si>
  <si>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</si>
  <si>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</si>
  <si>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</si>
  <si>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</si>
  <si>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</si>
  <si>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</si>
  <si>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</si>
  <si>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</si>
  <si>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</si>
  <si>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</si>
  <si>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</si>
  <si>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</si>
  <si>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</si>
  <si>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</si>
  <si>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</si>
  <si>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</si>
  <si>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</si>
  <si>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</si>
  <si>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</si>
  <si>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</si>
  <si>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</si>
  <si>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</si>
  <si>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</si>
  <si>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</si>
  <si>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</si>
  <si>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</si>
  <si>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</si>
  <si>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</si>
  <si>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</si>
  <si>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</si>
  <si>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</si>
  <si>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</si>
  <si>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</si>
  <si>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</si>
  <si>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</si>
  <si>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</si>
  <si>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</si>
  <si>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</si>
  <si>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</si>
  <si>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</si>
  <si>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</si>
  <si>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</si>
  <si>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</si>
  <si>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</si>
  <si>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</si>
  <si>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</si>
  <si>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</si>
  <si>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</si>
  <si>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</si>
  <si>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</si>
  <si>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</si>
  <si>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</si>
  <si>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</si>
  <si>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</si>
  <si>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</si>
  <si>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</si>
  <si>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</si>
  <si>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</si>
  <si>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</si>
  <si>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</si>
  <si>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</si>
  <si>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</si>
  <si>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</si>
  <si>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</si>
  <si>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</si>
  <si>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</si>
  <si>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</si>
  <si>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</si>
  <si>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</si>
  <si>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</si>
  <si>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</si>
  <si>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</si>
  <si>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</si>
  <si>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</si>
  <si>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</si>
  <si>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</si>
  <si>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</si>
  <si>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</si>
  <si>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</si>
  <si>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</si>
  <si>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</si>
  <si>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</si>
  <si>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</si>
  <si>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</si>
  <si>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</si>
  <si>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</si>
  <si>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</si>
  <si>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</si>
  <si>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</si>
  <si>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</si>
  <si>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</si>
  <si>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</si>
  <si>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</si>
  <si>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</si>
  <si>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</si>
  <si>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</si>
  <si>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</si>
  <si>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</si>
  <si>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</si>
  <si>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</si>
  <si>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</si>
  <si>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</si>
  <si>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</si>
  <si>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</si>
  <si>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</si>
  <si>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</si>
  <si>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</si>
  <si>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</si>
  <si>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</si>
  <si>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</si>
  <si>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</si>
  <si>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</si>
  <si>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</si>
  <si>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</si>
  <si>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</si>
  <si>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</si>
  <si>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</si>
  <si>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</si>
  <si>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</si>
  <si>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</si>
  <si>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</si>
  <si>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</si>
  <si>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</si>
  <si>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</si>
  <si>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</si>
  <si>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</si>
  <si>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</si>
  <si>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</si>
  <si>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</si>
  <si>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</si>
  <si>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</si>
  <si>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</si>
  <si>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</si>
  <si>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</si>
  <si>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</si>
  <si>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</si>
  <si>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</si>
  <si>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</si>
  <si>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</si>
  <si>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</si>
  <si>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</si>
  <si>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</si>
  <si>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</si>
  <si>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</si>
  <si>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</si>
  <si>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</si>
  <si>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</si>
  <si>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</si>
  <si>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</si>
  <si>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</si>
  <si>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</si>
  <si>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</si>
  <si>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</si>
  <si>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</si>
  <si>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</si>
  <si>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</si>
  <si>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</si>
  <si>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</si>
  <si>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</si>
  <si>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</si>
  <si>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</si>
  <si>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</si>
  <si>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</si>
  <si>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</si>
  <si>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</si>
  <si>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</si>
  <si>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</si>
  <si>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</si>
  <si>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</si>
  <si>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</si>
  <si>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</si>
  <si>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</si>
  <si>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</si>
  <si>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</si>
  <si>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</si>
  <si>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</si>
  <si>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</si>
  <si>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</si>
  <si>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</si>
  <si>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</si>
  <si>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</si>
  <si>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</si>
  <si>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</si>
  <si>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</si>
  <si>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</si>
  <si>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</si>
  <si>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</si>
  <si>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</si>
  <si>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</si>
  <si>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</si>
  <si>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</si>
  <si>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</si>
  <si>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</si>
  <si>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</si>
  <si>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</si>
  <si>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</si>
  <si>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</si>
  <si>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</si>
  <si>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</si>
  <si>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</si>
  <si>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</si>
  <si>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</si>
  <si>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</si>
  <si>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</si>
  <si>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</si>
  <si>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</si>
  <si>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</si>
  <si>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</si>
  <si>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</si>
  <si>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</si>
  <si>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</si>
  <si>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</si>
  <si>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</si>
  <si>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</si>
  <si>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</si>
  <si>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</si>
  <si>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</si>
  <si>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</si>
  <si>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</si>
  <si>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</si>
  <si>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</si>
  <si>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</si>
  <si>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</si>
  <si>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</si>
  <si>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</si>
  <si>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</si>
  <si>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</si>
  <si>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</si>
  <si>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</si>
  <si>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</si>
  <si>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</si>
  <si>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</si>
  <si>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</si>
  <si>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</si>
  <si>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</si>
  <si>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</si>
  <si>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</si>
  <si>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</si>
  <si>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</si>
  <si>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</si>
  <si>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</si>
  <si>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</si>
  <si>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</si>
  <si>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</si>
  <si>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</si>
  <si>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</si>
  <si>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</si>
  <si>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</si>
  <si>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</si>
  <si>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</si>
  <si>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</si>
  <si>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</si>
  <si>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</si>
  <si>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</si>
  <si>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</si>
  <si>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</si>
  <si>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</si>
  <si>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</si>
  <si>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</si>
  <si>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</si>
  <si>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</si>
  <si>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</si>
  <si>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</si>
  <si>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</si>
  <si>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</si>
  <si>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</si>
  <si>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</si>
  <si>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</si>
  <si>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</si>
  <si>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</si>
  <si>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</si>
  <si>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</si>
  <si>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</si>
  <si>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</si>
  <si>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</si>
  <si>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</si>
  <si>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</si>
  <si>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</si>
  <si>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</si>
  <si>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</si>
  <si>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</si>
  <si>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</si>
  <si>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</si>
  <si>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</si>
  <si>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</si>
  <si>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</si>
  <si>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</si>
  <si>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</si>
  <si>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</si>
  <si>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</si>
  <si>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</si>
  <si>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</si>
  <si>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</si>
  <si>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</si>
  <si>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</si>
  <si>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</si>
  <si>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</si>
  <si>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</si>
  <si>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</si>
  <si>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</si>
  <si>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</si>
  <si>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</si>
  <si>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</si>
  <si>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</si>
  <si>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</si>
  <si>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</si>
  <si>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</si>
  <si>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</si>
  <si>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</si>
  <si>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</si>
  <si>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</si>
  <si>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</si>
  <si>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</si>
  <si>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</si>
  <si>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</si>
  <si>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</si>
  <si>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</si>
  <si>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</si>
  <si>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</si>
  <si>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</si>
  <si>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</si>
  <si>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</si>
  <si>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</si>
  <si>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</si>
  <si>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</si>
  <si>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</si>
  <si>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</si>
  <si>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</si>
  <si>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</si>
  <si>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</si>
  <si>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</si>
  <si>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</si>
  <si>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</si>
  <si>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</si>
  <si>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</si>
  <si>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</si>
  <si>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</si>
  <si>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</si>
  <si>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</si>
  <si>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</si>
  <si>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</si>
  <si>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</si>
  <si>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</si>
  <si>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</si>
  <si>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</si>
  <si>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</si>
  <si>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</si>
  <si>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</si>
  <si>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</si>
  <si>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</si>
  <si>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</si>
  <si>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</si>
  <si>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</si>
  <si>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</si>
  <si>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</si>
  <si>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</si>
  <si>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</si>
  <si>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</si>
  <si>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</si>
  <si>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</si>
  <si>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</si>
  <si>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</si>
  <si>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</si>
  <si>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</si>
  <si>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</si>
  <si>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</si>
  <si>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</si>
  <si>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</si>
  <si>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</si>
  <si>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</si>
  <si>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</si>
  <si>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</si>
  <si>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</si>
  <si>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</si>
  <si>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</si>
  <si>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</si>
  <si>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</si>
  <si>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</si>
  <si>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</si>
  <si>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</si>
  <si>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</si>
  <si>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</si>
  <si>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</si>
  <si>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</si>
  <si>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</si>
  <si>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</si>
  <si>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</si>
  <si>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</si>
  <si>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</si>
  <si>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</si>
  <si>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</si>
  <si>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</si>
  <si>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</si>
  <si>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</si>
  <si>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</si>
  <si>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</si>
  <si>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</si>
  <si>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</si>
  <si>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</si>
  <si>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</si>
  <si>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</si>
  <si>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</si>
  <si>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</si>
  <si>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</si>
  <si>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</si>
  <si>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</si>
  <si>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</si>
  <si>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</si>
  <si>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</si>
  <si>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</si>
  <si>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</si>
  <si>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</si>
  <si>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</si>
  <si>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</si>
  <si>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</si>
  <si>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</si>
  <si>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</si>
  <si>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</si>
  <si>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</si>
  <si>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</si>
  <si>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</si>
  <si>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</si>
  <si>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</si>
  <si>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</si>
  <si>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</si>
  <si>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</si>
  <si>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</si>
  <si>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</si>
  <si>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</si>
  <si>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</si>
  <si>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</si>
  <si>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</si>
  <si>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</si>
  <si>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</si>
  <si>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</si>
  <si>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</si>
  <si>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</si>
  <si>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</si>
  <si>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</si>
  <si>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</si>
  <si>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</si>
  <si>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</si>
  <si>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</si>
  <si>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</si>
  <si>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</si>
  <si>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</si>
  <si>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</si>
  <si>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</si>
  <si>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</si>
  <si>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</si>
  <si>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</si>
  <si>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</si>
  <si>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</si>
  <si>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</si>
  <si>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</si>
  <si>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</si>
  <si>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</si>
  <si>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</si>
  <si>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</si>
  <si>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</si>
  <si>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</si>
  <si>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</si>
  <si>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</si>
  <si>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</si>
  <si>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</si>
  <si>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</si>
  <si>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</si>
  <si>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</si>
  <si>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</si>
  <si>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</si>
  <si>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</si>
  <si>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</si>
  <si>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</si>
  <si>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</si>
  <si>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</si>
  <si>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</si>
  <si>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</si>
  <si>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</si>
  <si>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</si>
  <si>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</si>
  <si>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</si>
  <si>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</si>
  <si>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</si>
  <si>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</si>
  <si>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</si>
  <si>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</si>
  <si>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</si>
  <si>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</si>
  <si>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</si>
  <si>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</si>
  <si>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</si>
  <si>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</si>
  <si>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</si>
  <si>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</si>
  <si>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</si>
  <si>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</si>
  <si>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</si>
  <si>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</si>
  <si>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</si>
  <si>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</si>
  <si>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</si>
  <si>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</si>
  <si>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</si>
  <si>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</si>
  <si>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</si>
  <si>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</si>
  <si>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</si>
  <si>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</si>
  <si>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</si>
  <si>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</si>
  <si>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</si>
  <si>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</si>
  <si>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</si>
  <si>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</si>
  <si>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</si>
  <si>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</si>
  <si>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</si>
  <si>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</si>
  <si>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</si>
  <si>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</si>
  <si>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</si>
  <si>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</si>
  <si>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</si>
  <si>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</si>
  <si>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</si>
  <si>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</si>
  <si>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</si>
  <si>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</si>
  <si>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</si>
  <si>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</si>
  <si>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</si>
  <si>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</si>
  <si>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</si>
  <si>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</si>
  <si>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</si>
  <si>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</si>
  <si>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</si>
  <si>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</si>
  <si>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</si>
  <si>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</si>
  <si>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</si>
  <si>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</si>
  <si>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</si>
  <si>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</si>
  <si>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</si>
  <si>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</si>
  <si>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</si>
  <si>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</si>
  <si>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</si>
  <si>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</si>
  <si>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</si>
  <si>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</si>
  <si>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</si>
  <si>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</si>
  <si>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</si>
  <si>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</si>
  <si>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</si>
  <si>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</si>
  <si>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</si>
  <si>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</si>
  <si>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</si>
  <si>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</si>
  <si>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</si>
  <si>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</si>
  <si>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</si>
  <si>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</si>
  <si>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</si>
  <si>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</si>
  <si>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</si>
  <si>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</si>
  <si>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</si>
  <si>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</si>
  <si>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</si>
  <si>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</si>
  <si>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</si>
  <si>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</si>
  <si>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</si>
  <si>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</si>
  <si>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</si>
  <si>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</si>
  <si>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</si>
  <si>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</si>
  <si>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</si>
  <si>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</si>
  <si>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</si>
  <si>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</si>
  <si>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</si>
  <si>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</si>
  <si>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</si>
  <si>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</si>
  <si>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</si>
  <si>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</si>
  <si>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</si>
  <si>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</si>
  <si>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</si>
  <si>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</si>
  <si>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</si>
  <si>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</si>
  <si>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</si>
  <si>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</si>
  <si>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</si>
  <si>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</si>
  <si>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</si>
  <si>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</si>
  <si>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</si>
  <si>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</si>
  <si>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</si>
  <si>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</si>
  <si>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</si>
  <si>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</si>
  <si>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</si>
  <si>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</si>
  <si>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</si>
  <si>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</si>
  <si>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</si>
  <si>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</si>
  <si>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</si>
  <si>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</si>
  <si>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</si>
  <si>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</si>
  <si>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</si>
  <si>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</si>
  <si>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</si>
  <si>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</si>
  <si>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</si>
  <si>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</si>
  <si>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</si>
  <si>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</si>
  <si>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</si>
  <si>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</si>
  <si>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</si>
  <si>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</si>
  <si>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</si>
  <si>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</si>
  <si>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</si>
  <si>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</si>
  <si>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</si>
  <si>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</si>
  <si>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</si>
  <si>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</si>
  <si>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</si>
  <si>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</si>
  <si>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</si>
  <si>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</si>
  <si>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</si>
  <si>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</si>
  <si>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</si>
  <si>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</si>
  <si>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</si>
  <si>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</si>
  <si>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</si>
  <si>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</si>
  <si>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</si>
  <si>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</si>
  <si>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</si>
  <si>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</si>
  <si>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</si>
  <si>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</si>
  <si>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</si>
  <si>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</si>
  <si>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</si>
  <si>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</si>
  <si>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</si>
  <si>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</si>
  <si>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</si>
  <si>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</si>
  <si>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</si>
  <si>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</si>
  <si>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</si>
  <si>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</si>
  <si>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</si>
  <si>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</si>
  <si>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</si>
  <si>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</si>
  <si>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</si>
  <si>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</si>
  <si>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</si>
  <si>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</si>
  <si>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</si>
  <si>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</si>
  <si>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</si>
  <si>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</si>
  <si>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</si>
  <si>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</si>
  <si>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</si>
  <si>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</si>
  <si>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</si>
  <si>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</si>
  <si>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</si>
  <si>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</si>
  <si>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</si>
  <si>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</si>
  <si>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</si>
  <si>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</si>
  <si>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</si>
  <si>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</si>
  <si>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</si>
  <si>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</si>
  <si>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</si>
  <si>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</si>
  <si>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</si>
  <si>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</si>
  <si>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</si>
  <si>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</si>
  <si>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</si>
  <si>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</si>
  <si>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</si>
  <si>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</si>
  <si>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</si>
  <si>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</si>
  <si>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</si>
  <si>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</si>
  <si>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</si>
  <si>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</si>
  <si>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</si>
  <si>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</si>
  <si>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</si>
  <si>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</si>
  <si>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</si>
  <si>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</si>
  <si>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</si>
  <si>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</si>
  <si>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</si>
  <si>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</si>
  <si>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</si>
  <si>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</si>
  <si>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</si>
  <si>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</si>
  <si>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</si>
  <si>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</si>
  <si>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</si>
  <si>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</si>
  <si>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</si>
  <si>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</si>
  <si>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</si>
  <si>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</si>
  <si>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</si>
  <si>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</si>
  <si>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</si>
  <si>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</si>
  <si>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</si>
  <si>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</si>
  <si>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</si>
  <si>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</si>
  <si>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</si>
  <si>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</si>
  <si>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</si>
  <si>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</si>
  <si>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</si>
  <si>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</si>
  <si>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</si>
  <si>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</si>
  <si>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</si>
  <si>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</si>
  <si>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</si>
  <si>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</si>
  <si>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</si>
  <si>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</si>
  <si>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</si>
  <si>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</si>
  <si>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</si>
  <si>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</si>
  <si>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</si>
  <si>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</si>
  <si>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</si>
  <si>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</si>
  <si>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</si>
  <si>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</si>
  <si>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</si>
  <si>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</si>
  <si>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</si>
  <si>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</si>
  <si>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</si>
  <si>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</si>
  <si>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</si>
  <si>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</si>
  <si>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</si>
  <si>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</si>
  <si>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</si>
  <si>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</si>
  <si>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</si>
  <si>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</si>
  <si>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</si>
  <si>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</si>
  <si>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</si>
  <si>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</si>
  <si>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</si>
  <si>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</si>
  <si>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</si>
  <si>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</si>
  <si>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</si>
  <si>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</si>
  <si>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</si>
  <si>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</si>
  <si>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</si>
  <si>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</si>
  <si>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</si>
  <si>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</si>
  <si>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</si>
  <si>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</si>
  <si>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</si>
  <si>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</si>
  <si>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</si>
  <si>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</si>
  <si>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</si>
  <si>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</si>
  <si>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</si>
  <si>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</si>
  <si>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</si>
  <si>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</si>
  <si>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</si>
  <si>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</si>
  <si>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</si>
  <si>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</si>
  <si>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</si>
  <si>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</si>
  <si>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</si>
  <si>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</si>
  <si>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</si>
  <si>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</si>
  <si>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</si>
  <si>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</si>
  <si>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</si>
  <si>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</si>
  <si>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</si>
  <si>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</si>
  <si>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</si>
  <si>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</si>
  <si>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</si>
  <si>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</si>
  <si>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</si>
  <si>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</si>
  <si>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</si>
  <si>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</si>
  <si>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</si>
  <si>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</si>
  <si>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</si>
  <si>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</si>
  <si>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</si>
  <si>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</si>
  <si>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</si>
  <si>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</si>
  <si>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</si>
  <si>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</si>
  <si>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</si>
  <si>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</si>
  <si>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</si>
  <si>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</si>
  <si>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</si>
  <si>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</si>
  <si>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</si>
  <si>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</si>
  <si>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</si>
  <si>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</si>
  <si>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</si>
  <si>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</si>
  <si>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</si>
  <si>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</si>
  <si>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</si>
  <si>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</si>
  <si>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</si>
  <si>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</si>
  <si>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</si>
  <si>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</si>
  <si>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</si>
  <si>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</si>
  <si>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</si>
  <si>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</si>
  <si>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</si>
  <si>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</si>
  <si>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</si>
  <si>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</si>
  <si>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</si>
  <si>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</si>
  <si>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</si>
  <si>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</si>
  <si>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</si>
  <si>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</si>
  <si>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</si>
  <si>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</si>
  <si>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</si>
  <si>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</si>
  <si>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</si>
  <si>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</si>
  <si>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</si>
  <si>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</si>
  <si>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</si>
  <si>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</si>
  <si>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</si>
  <si>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</si>
  <si>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</si>
  <si>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</si>
  <si>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</si>
  <si>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</si>
  <si>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</si>
  <si>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</si>
  <si>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</si>
  <si>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</si>
  <si>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</si>
  <si>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</si>
  <si>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</si>
  <si>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</si>
  <si>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</si>
  <si>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</si>
  <si>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</si>
  <si>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</si>
  <si>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</si>
  <si>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</si>
  <si>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</si>
  <si>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</si>
  <si>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</si>
  <si>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</si>
  <si>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</si>
  <si>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</si>
  <si>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</si>
  <si>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</si>
  <si>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</si>
  <si>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</si>
  <si>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</si>
  <si>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</si>
  <si>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</si>
  <si>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</si>
  <si>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</si>
  <si>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</si>
  <si>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</si>
  <si>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</si>
  <si>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</si>
  <si>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</si>
  <si>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</si>
  <si>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</si>
  <si>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</si>
  <si>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</si>
  <si>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</si>
  <si>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</si>
  <si>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</si>
  <si>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</si>
  <si>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</si>
  <si>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</si>
  <si>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</si>
  <si>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</si>
  <si>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</si>
  <si>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</si>
  <si>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</si>
  <si>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</si>
  <si>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</si>
  <si>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</si>
  <si>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</si>
  <si>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</si>
  <si>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</si>
  <si>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</si>
  <si>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</si>
  <si>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</si>
  <si>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</si>
  <si>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</si>
  <si>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</si>
  <si>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</si>
  <si>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</si>
  <si>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</si>
  <si>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</si>
  <si>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</si>
  <si>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</si>
  <si>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</si>
  <si>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</si>
  <si>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</si>
  <si>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</si>
  <si>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</si>
  <si>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</si>
  <si>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</si>
  <si>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</si>
  <si>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</si>
  <si>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</si>
  <si>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</si>
  <si>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</si>
  <si>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</si>
  <si>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</si>
  <si>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</si>
  <si>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</si>
  <si>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</si>
  <si>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</si>
  <si>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</si>
  <si>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</si>
  <si>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</si>
  <si>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</si>
  <si>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</si>
  <si>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</si>
  <si>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</si>
  <si>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</si>
  <si>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</si>
  <si>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</si>
  <si>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</si>
  <si>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</si>
  <si>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</si>
  <si>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</si>
  <si>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</si>
  <si>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</si>
  <si>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</si>
  <si>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</si>
  <si>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</si>
  <si>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</si>
  <si>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</si>
  <si>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</si>
  <si>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</si>
  <si>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</si>
  <si>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</si>
  <si>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</si>
  <si>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</si>
  <si>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</si>
  <si>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</si>
  <si>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</si>
  <si>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</si>
  <si>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</si>
  <si>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</si>
  <si>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</si>
  <si>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</si>
  <si>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</si>
  <si>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</si>
  <si>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</si>
  <si>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</si>
  <si>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</si>
  <si>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</si>
  <si>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</si>
  <si>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</si>
  <si>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</si>
  <si>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</si>
  <si>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</si>
  <si>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</si>
  <si>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</si>
  <si>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</si>
  <si>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</si>
  <si>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</si>
  <si>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</si>
  <si>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</si>
  <si>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</si>
  <si>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</si>
  <si>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</si>
  <si>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</si>
  <si>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</si>
  <si>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</si>
  <si>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</si>
  <si>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</si>
  <si>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</si>
  <si>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</si>
  <si>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</si>
  <si>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</si>
  <si>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</si>
  <si>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</si>
  <si>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</si>
  <si>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</si>
  <si>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</si>
  <si>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</si>
  <si>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</si>
  <si>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</si>
  <si>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</si>
  <si>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</si>
  <si>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</si>
  <si>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</si>
  <si>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</si>
  <si>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</si>
  <si>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</si>
  <si>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</si>
  <si>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</si>
  <si>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</si>
  <si>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</si>
  <si>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</si>
  <si>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</si>
  <si>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</si>
  <si>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</si>
  <si>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</si>
  <si>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</si>
  <si>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</si>
  <si>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</si>
  <si>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</si>
  <si>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</si>
  <si>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</si>
  <si>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</si>
  <si>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</si>
  <si>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</si>
  <si>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</si>
  <si>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</si>
  <si>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</si>
  <si>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</si>
  <si>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</si>
  <si>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</si>
  <si>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</si>
  <si>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</si>
  <si>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</si>
  <si>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</si>
  <si>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</si>
  <si>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</si>
  <si>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</si>
  <si>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</si>
  <si>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</si>
  <si>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</si>
  <si>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</si>
  <si>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</si>
  <si>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</si>
  <si>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</si>
  <si>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</si>
  <si>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</si>
  <si>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</si>
  <si>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</si>
  <si>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</si>
  <si>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</si>
  <si>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</si>
  <si>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</si>
  <si>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</si>
  <si>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</si>
  <si>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</si>
  <si>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</si>
  <si>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</si>
  <si>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</si>
  <si>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</si>
  <si>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</si>
  <si>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</si>
  <si>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</si>
  <si>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</si>
  <si>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</si>
  <si>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</si>
  <si>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</si>
  <si>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</si>
  <si>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</si>
  <si>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</si>
  <si>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</si>
  <si>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</si>
  <si>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</si>
  <si>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</si>
  <si>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</si>
  <si>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</si>
  <si>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</si>
  <si>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</si>
  <si>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</si>
  <si>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</si>
  <si>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</si>
  <si>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</si>
  <si>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</si>
  <si>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</si>
  <si>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</si>
  <si>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</si>
  <si>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</si>
  <si>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</si>
  <si>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</si>
  <si>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</si>
  <si>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</si>
  <si>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</si>
  <si>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</si>
  <si>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</si>
  <si>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</si>
  <si>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</si>
  <si>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</si>
  <si>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</si>
  <si>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</si>
  <si>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</si>
  <si>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</si>
  <si>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</si>
  <si>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</si>
  <si>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</si>
  <si>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</si>
  <si>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</si>
  <si>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</si>
  <si>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</si>
  <si>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</si>
  <si>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</si>
  <si>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</si>
  <si>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</si>
  <si>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</si>
  <si>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</si>
  <si>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</si>
  <si>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</si>
  <si>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</si>
  <si>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</si>
  <si>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</si>
  <si>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</si>
  <si>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</si>
  <si>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</si>
  <si>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</si>
  <si>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</si>
  <si>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</si>
  <si>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</si>
  <si>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</si>
  <si>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</si>
  <si>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</si>
  <si>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</si>
  <si>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</si>
  <si>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</si>
  <si>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</si>
  <si>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</si>
  <si>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</si>
  <si>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</si>
  <si>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</si>
  <si>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</si>
  <si>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</si>
  <si>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</si>
  <si>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</si>
  <si>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</si>
  <si>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</si>
  <si>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</si>
  <si>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</si>
  <si>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</si>
  <si>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</si>
  <si>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</si>
  <si>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</si>
  <si>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</si>
  <si>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</si>
  <si>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</si>
  <si>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</si>
  <si>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</si>
  <si>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</si>
  <si>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</si>
  <si>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</si>
  <si>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</si>
  <si>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</si>
  <si>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</si>
  <si>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</si>
  <si>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</si>
  <si>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</si>
  <si>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</si>
  <si>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</si>
  <si>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</si>
  <si>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</si>
  <si>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</si>
  <si>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</si>
  <si>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</si>
  <si>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</si>
  <si>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</si>
  <si>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</si>
  <si>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</si>
  <si>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</si>
  <si>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</si>
  <si>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</si>
  <si>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</si>
  <si>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</si>
  <si>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</si>
  <si>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</si>
  <si>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</si>
  <si>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</si>
  <si>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</si>
  <si>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</si>
  <si>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</si>
  <si>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</si>
  <si>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</si>
  <si>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</si>
  <si>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</si>
  <si>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</si>
  <si>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</si>
  <si>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</si>
  <si>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</si>
  <si>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</si>
  <si>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</si>
  <si>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</si>
  <si>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</si>
  <si>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</si>
  <si>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</si>
  <si>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</si>
  <si>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</si>
  <si>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</si>
  <si>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</si>
  <si>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</si>
  <si>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</si>
  <si>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</si>
  <si>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</si>
  <si>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</si>
  <si>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</si>
  <si>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</si>
  <si>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</si>
  <si>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</si>
  <si>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</si>
  <si>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</si>
  <si>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</si>
  <si>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</si>
  <si>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</si>
  <si>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</si>
  <si>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</si>
  <si>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</si>
  <si>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</si>
  <si>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</si>
  <si>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</si>
  <si>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</si>
  <si>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</si>
  <si>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</si>
  <si>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</si>
  <si>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</si>
  <si>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</si>
  <si>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</si>
  <si>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</si>
  <si>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</si>
  <si>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</si>
  <si>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</si>
  <si>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</si>
  <si>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</si>
  <si>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</si>
  <si>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</si>
  <si>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</si>
  <si>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</si>
  <si>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</si>
  <si>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</si>
  <si>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</si>
  <si>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</si>
  <si>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</si>
  <si>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</si>
  <si>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</si>
  <si>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</si>
  <si>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</si>
  <si>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</si>
  <si>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</si>
  <si>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</si>
  <si>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</si>
  <si>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</si>
  <si>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</si>
  <si>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</si>
  <si>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</si>
  <si>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</si>
  <si>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</si>
  <si>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</si>
  <si>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</si>
  <si>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</si>
  <si>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</si>
  <si>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</si>
  <si>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</si>
  <si>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</si>
  <si>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</si>
  <si>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</si>
  <si>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</si>
  <si>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</si>
  <si>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</si>
  <si>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</si>
  <si>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</si>
  <si>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</si>
  <si>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</si>
  <si>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</si>
  <si>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</si>
  <si>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</si>
  <si>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</si>
  <si>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</si>
  <si>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</si>
  <si>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</si>
  <si>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</si>
  <si>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</si>
  <si>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</si>
  <si>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</si>
  <si>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</si>
  <si>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</si>
  <si>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</si>
  <si>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</si>
  <si>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</si>
  <si>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</si>
  <si>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</si>
  <si>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</si>
  <si>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</si>
  <si>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</si>
  <si>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</si>
  <si>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</si>
  <si>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</si>
  <si>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</si>
  <si>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</si>
  <si>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</si>
  <si>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</si>
  <si>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</si>
  <si>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</si>
  <si>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</si>
  <si>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</si>
  <si>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</si>
  <si>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</si>
  <si>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</si>
  <si>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</si>
  <si>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</si>
  <si>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</si>
  <si>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</si>
  <si>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</si>
  <si>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</si>
  <si>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</si>
  <si>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</si>
  <si>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</si>
  <si>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</si>
  <si>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</si>
  <si>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</si>
  <si>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</si>
  <si>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</si>
  <si>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</si>
  <si>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</si>
  <si>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</si>
  <si>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</si>
  <si>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</si>
  <si>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</si>
  <si>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</si>
  <si>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</si>
  <si>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</si>
  <si>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</si>
  <si>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</si>
  <si>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</si>
  <si>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</si>
  <si>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</si>
  <si>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</si>
  <si>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</si>
  <si>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</si>
  <si>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</si>
  <si>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</si>
  <si>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</si>
  <si>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</si>
  <si>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</si>
  <si>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</si>
  <si>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</si>
  <si>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</si>
  <si>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</si>
  <si>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</si>
  <si>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</si>
  <si>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</si>
  <si>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</si>
  <si>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</si>
  <si>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</si>
  <si>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</si>
  <si>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</si>
  <si>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</si>
  <si>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</si>
  <si>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</si>
  <si>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</si>
  <si>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</si>
  <si>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</si>
  <si>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</si>
  <si>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</si>
  <si>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</si>
  <si>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</si>
  <si>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</si>
  <si>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</si>
  <si>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</si>
  <si>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</si>
  <si>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</si>
  <si>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</si>
  <si>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</si>
  <si>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</si>
  <si>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</si>
  <si>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</si>
  <si>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</si>
  <si>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</si>
  <si>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</si>
  <si>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</si>
  <si>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</si>
  <si>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</si>
  <si>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</si>
  <si>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</si>
  <si>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</si>
  <si>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</si>
  <si>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</si>
  <si>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</si>
  <si>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</si>
  <si>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</si>
  <si>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</si>
  <si>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</si>
  <si>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</si>
  <si>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</si>
  <si>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</si>
  <si>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</si>
  <si>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</si>
  <si>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</si>
  <si>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</si>
  <si>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</si>
  <si>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</si>
  <si>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</si>
  <si>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</si>
  <si>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</si>
  <si>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</si>
  <si>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</si>
  <si>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</si>
  <si>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</si>
  <si>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</si>
  <si>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</si>
  <si>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</si>
  <si>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</si>
  <si>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</si>
  <si>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</si>
  <si>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</si>
  <si>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</si>
  <si>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</si>
  <si>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</si>
  <si>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</si>
  <si>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</si>
  <si>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</si>
  <si>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</si>
  <si>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</si>
  <si>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</si>
  <si>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</si>
  <si>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</si>
  <si>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</si>
  <si>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</si>
  <si>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</si>
  <si>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</si>
  <si>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</si>
  <si>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</si>
  <si>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</si>
  <si>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</si>
  <si>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</si>
  <si>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</si>
  <si>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</si>
  <si>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</si>
  <si>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</si>
  <si>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</si>
  <si>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</si>
  <si>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</si>
  <si>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</si>
  <si>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</si>
  <si>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</si>
  <si>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</si>
  <si>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</si>
  <si>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</si>
  <si>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</si>
  <si>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</si>
  <si>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</si>
  <si>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</si>
  <si>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</si>
  <si>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</si>
  <si>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</si>
  <si>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</si>
  <si>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</si>
  <si>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</si>
  <si>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</si>
  <si>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</si>
  <si>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</si>
  <si>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</si>
  <si>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</si>
  <si>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</si>
  <si>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</si>
  <si>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</si>
  <si>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</si>
  <si>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</si>
  <si>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</si>
  <si>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</si>
  <si>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</si>
  <si>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</si>
  <si>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</si>
  <si>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</si>
  <si>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</si>
  <si>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</si>
  <si>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</si>
  <si>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</si>
  <si>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</si>
  <si>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</si>
  <si>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</si>
  <si>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</si>
  <si>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</si>
  <si>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</si>
  <si>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</si>
  <si>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</si>
  <si>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</si>
  <si>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</si>
  <si>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</si>
  <si>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</si>
  <si>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</si>
  <si>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</si>
  <si>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</si>
  <si>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</si>
  <si>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</si>
  <si>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</si>
  <si>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</si>
  <si>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</si>
  <si>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</si>
  <si>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</si>
  <si>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</si>
  <si>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</si>
  <si>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</si>
  <si>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</si>
  <si>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</si>
  <si>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</si>
  <si>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</si>
  <si>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</si>
  <si>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</si>
  <si>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</si>
  <si>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</si>
  <si>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</si>
  <si>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</si>
  <si>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</si>
  <si>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</si>
  <si>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</si>
  <si>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</si>
  <si>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</si>
  <si>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</si>
  <si>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</si>
  <si>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</si>
  <si>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</si>
  <si>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</si>
  <si>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</si>
  <si>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</si>
  <si>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</si>
  <si>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</si>
  <si>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</si>
  <si>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</si>
  <si>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</si>
  <si>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</si>
  <si>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</si>
  <si>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</si>
  <si>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</si>
  <si>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</si>
  <si>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</si>
  <si>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</si>
  <si>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</si>
  <si>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</si>
  <si>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</si>
  <si>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</si>
  <si>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</si>
  <si>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</si>
  <si>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</si>
  <si>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</si>
  <si>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</si>
  <si>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</si>
  <si>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</si>
  <si>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</si>
  <si>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</si>
  <si>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</si>
  <si>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</si>
  <si>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</si>
  <si>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</si>
  <si>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</si>
  <si>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</si>
  <si>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</si>
  <si>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</si>
  <si>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</si>
  <si>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</si>
  <si>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</si>
  <si>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</si>
  <si>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</si>
  <si>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</si>
  <si>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</si>
  <si>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</si>
  <si>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</si>
  <si>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</si>
  <si>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</si>
  <si>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</si>
  <si>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</si>
  <si>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</si>
  <si>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</si>
  <si>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</si>
  <si>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</si>
  <si>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</si>
  <si>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</si>
  <si>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</si>
  <si>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</si>
  <si>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</si>
  <si>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</si>
  <si>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</si>
  <si>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</si>
  <si>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</si>
  <si>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</si>
  <si>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</si>
  <si>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</si>
  <si>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</si>
  <si>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</si>
  <si>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</si>
  <si>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</si>
  <si>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</si>
  <si>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</si>
  <si>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</si>
  <si>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</si>
  <si>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</si>
  <si>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</si>
  <si>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</si>
  <si>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</si>
  <si>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</si>
  <si>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</si>
  <si>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</si>
  <si>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</si>
  <si>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</si>
  <si>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</si>
  <si>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</si>
  <si>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</si>
  <si>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</si>
  <si>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</si>
  <si>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</si>
  <si>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</si>
  <si>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</si>
  <si>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</si>
  <si>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</si>
  <si>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</si>
  <si>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</si>
  <si>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</si>
  <si>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</si>
  <si>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</si>
  <si>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</si>
  <si>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</si>
  <si>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</si>
  <si>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</si>
  <si>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</si>
  <si>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</si>
  <si>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</si>
  <si>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</si>
  <si>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</si>
  <si>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</si>
  <si>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</si>
  <si>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</si>
  <si>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</si>
  <si>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</si>
  <si>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</si>
  <si>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</si>
  <si>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</si>
  <si>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</si>
  <si>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</si>
  <si>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</si>
  <si>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</si>
  <si>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</si>
  <si>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</si>
  <si>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</si>
  <si>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</si>
  <si>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</si>
  <si>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</si>
  <si>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</si>
  <si>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</si>
  <si>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</si>
  <si>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</si>
  <si>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</si>
  <si>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</si>
  <si>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</si>
  <si>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</si>
  <si>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</si>
  <si>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</si>
  <si>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</si>
  <si>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</si>
  <si>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</si>
  <si>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</si>
  <si>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</si>
  <si>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</si>
  <si>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</si>
  <si>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</si>
  <si>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</si>
  <si>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</si>
  <si>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</si>
  <si>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</si>
  <si>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</si>
  <si>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</si>
  <si>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</si>
  <si>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</si>
  <si>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</si>
  <si>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</si>
  <si>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</si>
  <si>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</si>
  <si>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</si>
  <si>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</si>
  <si>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</si>
  <si>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</si>
  <si>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</si>
  <si>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</si>
  <si>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</si>
  <si>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</si>
  <si>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</si>
  <si>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</si>
  <si>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</si>
  <si>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</si>
  <si>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</si>
  <si>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</si>
  <si>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</si>
  <si>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</si>
  <si>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</si>
  <si>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</si>
  <si>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</si>
  <si>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</si>
  <si>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</si>
  <si>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</si>
  <si>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</si>
  <si>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</si>
  <si>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</si>
  <si>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</si>
  <si>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</si>
  <si>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</si>
  <si>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</si>
  <si>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</si>
  <si>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</si>
  <si>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</si>
  <si>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</si>
  <si>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</si>
  <si>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</si>
  <si>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</si>
  <si>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</si>
  <si>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</si>
  <si>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</si>
  <si>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</si>
  <si>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</si>
  <si>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</si>
  <si>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</si>
  <si>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</si>
  <si>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</si>
  <si>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</si>
  <si>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</si>
  <si>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</si>
  <si>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</si>
  <si>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</si>
  <si>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</si>
  <si>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</si>
  <si>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</si>
  <si>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</si>
  <si>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</si>
  <si>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</si>
  <si>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</si>
  <si>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</si>
  <si>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</si>
  <si>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</si>
  <si>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</si>
  <si>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</si>
  <si>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</si>
  <si>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</si>
  <si>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</si>
  <si>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</si>
  <si>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</si>
  <si>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</si>
  <si>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</si>
  <si>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</si>
  <si>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</si>
  <si>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</si>
  <si>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</si>
  <si>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</si>
  <si>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</si>
  <si>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</si>
  <si>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</si>
  <si>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</si>
  <si>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</si>
  <si>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</si>
  <si>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</si>
  <si>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</si>
  <si>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</si>
  <si>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</si>
  <si>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</si>
  <si>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</si>
  <si>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</si>
  <si>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</si>
  <si>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</si>
  <si>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</si>
  <si>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</si>
  <si>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</si>
  <si>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</si>
  <si>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</si>
  <si>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</si>
  <si>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</si>
  <si>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</si>
  <si>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</si>
  <si>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</si>
  <si>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</si>
  <si>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</si>
  <si>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</si>
  <si>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</si>
  <si>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</si>
  <si>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</si>
  <si>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</si>
  <si>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</si>
  <si>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</si>
  <si>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</si>
  <si>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</si>
  <si>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</si>
  <si>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</si>
  <si>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</si>
  <si>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</si>
  <si>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</si>
  <si>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</si>
  <si>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</si>
  <si>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</si>
  <si>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</si>
  <si>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</si>
  <si>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</si>
  <si>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</si>
  <si>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</si>
  <si>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</si>
  <si>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</si>
  <si>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</si>
  <si>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</si>
  <si>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</si>
  <si>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</si>
  <si>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</si>
  <si>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</si>
  <si>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</si>
  <si>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</si>
  <si>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</si>
  <si>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</si>
  <si>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</si>
  <si>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</si>
  <si>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</si>
  <si>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</si>
  <si>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</si>
  <si>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</si>
  <si>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</si>
  <si>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</si>
  <si>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</si>
  <si>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</si>
  <si>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</si>
  <si>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</si>
  <si>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</si>
  <si>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</si>
  <si>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</si>
  <si>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</si>
  <si>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</si>
  <si>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</si>
  <si>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</si>
  <si>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</si>
  <si>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</si>
  <si>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</si>
  <si>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</si>
  <si>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</si>
  <si>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</si>
  <si>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</si>
  <si>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</si>
  <si>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</si>
  <si>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</si>
  <si>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</si>
  <si>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</si>
  <si>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</si>
  <si>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</si>
  <si>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</si>
  <si>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</si>
  <si>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</si>
  <si>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</si>
  <si>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</si>
  <si>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</si>
  <si>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</si>
  <si>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</si>
  <si>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</si>
  <si>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</si>
  <si>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</si>
  <si>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</si>
  <si>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</si>
  <si>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</si>
  <si>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</si>
  <si>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</si>
  <si>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</si>
  <si>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</si>
  <si>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</si>
  <si>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</si>
  <si>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</si>
  <si>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</si>
  <si>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</si>
  <si>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</si>
  <si>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</si>
  <si>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</si>
  <si>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</si>
  <si>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</si>
  <si>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</si>
  <si>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</si>
  <si>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</si>
  <si>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</si>
  <si>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</si>
  <si>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</si>
  <si>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</si>
  <si>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</si>
  <si>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</si>
  <si>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</si>
  <si>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</si>
  <si>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</si>
  <si>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</si>
  <si>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</si>
  <si>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</si>
  <si>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</si>
  <si>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</si>
  <si>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</si>
  <si>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</si>
  <si>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</si>
  <si>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</si>
  <si>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</si>
  <si>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</si>
  <si>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</si>
  <si>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</si>
  <si>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</si>
  <si>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</si>
  <si>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</si>
  <si>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</si>
  <si>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</si>
  <si>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</si>
  <si>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</si>
  <si>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</si>
  <si>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</si>
  <si>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</si>
  <si>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</si>
  <si>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</si>
  <si>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</si>
  <si>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</si>
  <si>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</si>
  <si>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</si>
  <si>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</si>
  <si>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</si>
  <si>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</si>
  <si>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</si>
  <si>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</si>
  <si>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</si>
  <si>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</si>
  <si>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</si>
  <si>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</si>
  <si>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</si>
  <si>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</si>
  <si>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</si>
  <si>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</si>
  <si>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</si>
  <si>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</si>
  <si>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</si>
  <si>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</si>
  <si>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</si>
  <si>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</si>
  <si>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</si>
  <si>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</si>
  <si>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</si>
  <si>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</si>
  <si>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</si>
  <si>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</si>
  <si>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</si>
  <si>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</si>
  <si>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</si>
  <si>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</si>
  <si>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</si>
  <si>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</si>
  <si>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</si>
  <si>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</si>
  <si>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</si>
  <si>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</si>
  <si>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</si>
  <si>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</si>
  <si>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</si>
  <si>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</si>
  <si>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</si>
  <si>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</si>
  <si>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</si>
  <si>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</si>
  <si>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</si>
  <si>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</si>
  <si>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</si>
  <si>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</si>
  <si>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</si>
  <si>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</si>
  <si>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</si>
  <si>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</si>
  <si>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</si>
  <si>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</si>
  <si>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</si>
  <si>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</si>
  <si>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</si>
  <si>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</si>
  <si>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</si>
  <si>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</si>
  <si>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</si>
  <si>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</si>
  <si>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</si>
  <si>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</si>
  <si>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</si>
  <si>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</si>
  <si>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</si>
  <si>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</si>
  <si>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</si>
  <si>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</si>
  <si>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</si>
  <si>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</si>
  <si>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</si>
  <si>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</si>
  <si>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</si>
  <si>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</si>
  <si>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</si>
  <si>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</si>
  <si>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</si>
  <si>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</si>
  <si>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</si>
  <si>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</si>
  <si>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</si>
  <si>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</si>
  <si>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</si>
  <si>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</si>
  <si>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</si>
  <si>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</si>
  <si>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</si>
  <si>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</si>
  <si>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</si>
  <si>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</si>
  <si>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</si>
  <si>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</si>
  <si>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</si>
  <si>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</si>
  <si>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</si>
  <si>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</si>
  <si>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</si>
  <si>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</si>
  <si>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</si>
  <si>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</si>
  <si>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</si>
  <si>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</si>
  <si>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</si>
  <si>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</si>
  <si>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</si>
  <si>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</si>
  <si>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</si>
  <si>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</si>
  <si>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</si>
  <si>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</si>
  <si>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</si>
  <si>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</si>
  <si>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</si>
  <si>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</si>
  <si>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</si>
  <si>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</si>
  <si>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</si>
  <si>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</si>
  <si>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</si>
  <si>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</si>
  <si>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</si>
  <si>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</si>
  <si>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</si>
  <si>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</si>
  <si>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</si>
  <si>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</si>
  <si>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</si>
  <si>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</si>
  <si>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</si>
  <si>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</si>
  <si>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</si>
  <si>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</si>
  <si>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</si>
  <si>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</si>
  <si>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</si>
  <si>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</si>
  <si>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</si>
  <si>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</si>
  <si>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</si>
  <si>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</si>
  <si>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</si>
  <si>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</si>
  <si>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</si>
  <si>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</si>
  <si>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</si>
  <si>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</si>
  <si>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</si>
  <si>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</si>
  <si>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</si>
  <si>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</si>
  <si>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</si>
  <si>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</si>
  <si>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</si>
  <si>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</si>
  <si>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</si>
  <si>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</si>
  <si>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</si>
  <si>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</si>
  <si>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</si>
  <si>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</si>
  <si>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</si>
  <si>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</si>
  <si>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</si>
  <si>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</si>
  <si>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</si>
  <si>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</si>
  <si>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</si>
  <si>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</si>
  <si>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</si>
  <si>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</si>
  <si>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</si>
  <si>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</si>
  <si>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</si>
  <si>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</si>
  <si>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</si>
  <si>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</si>
  <si>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</si>
  <si>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</si>
  <si>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</si>
  <si>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</si>
  <si>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</si>
  <si>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</si>
  <si>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</si>
  <si>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</si>
  <si>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</si>
  <si>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</si>
  <si>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</si>
  <si>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</si>
  <si>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</si>
  <si>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</si>
  <si>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</si>
  <si>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</si>
  <si>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</si>
  <si>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</si>
  <si>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</si>
  <si>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</si>
  <si>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</si>
  <si>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</si>
  <si>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</si>
  <si>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</si>
  <si>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</si>
  <si>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</si>
  <si>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</si>
  <si>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</si>
  <si>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</si>
  <si>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</si>
  <si>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</si>
  <si>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</si>
  <si>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</si>
  <si>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</si>
  <si>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</si>
  <si>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</si>
  <si>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</si>
  <si>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</si>
  <si>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</si>
  <si>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</si>
  <si>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</si>
  <si>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</si>
  <si>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</si>
  <si>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</si>
  <si>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</si>
  <si>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</si>
  <si>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</si>
  <si>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</si>
  <si>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</si>
  <si>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</si>
  <si>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</si>
  <si>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</si>
  <si>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</si>
  <si>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</si>
  <si>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</si>
  <si>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</si>
  <si>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</si>
  <si>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</si>
  <si>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</si>
  <si>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</si>
  <si>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</si>
  <si>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</si>
  <si>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</si>
  <si>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</si>
  <si>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</si>
  <si>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</si>
  <si>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</si>
  <si>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</si>
  <si>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</si>
  <si>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</si>
  <si>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</si>
  <si>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</si>
  <si>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</si>
  <si>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</si>
  <si>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</si>
  <si>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</si>
  <si>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</si>
  <si>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</si>
  <si>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</si>
  <si>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</si>
  <si>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</si>
  <si>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</si>
  <si>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</si>
  <si>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</si>
  <si>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</si>
  <si>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</si>
  <si>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</si>
  <si>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</si>
  <si>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</si>
  <si>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</si>
  <si>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</si>
  <si>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</si>
  <si>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</si>
  <si>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</si>
  <si>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</si>
  <si>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</si>
  <si>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</si>
  <si>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</si>
  <si>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</si>
  <si>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</si>
  <si>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</si>
  <si>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</si>
  <si>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</si>
  <si>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</si>
  <si>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</si>
  <si>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</si>
  <si>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</si>
  <si>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</si>
  <si>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</si>
  <si>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</si>
  <si>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</si>
  <si>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</si>
  <si>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</si>
  <si>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</si>
  <si>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</si>
  <si>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</si>
  <si>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</si>
  <si>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</si>
  <si>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</si>
  <si>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</si>
  <si>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</si>
  <si>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</si>
  <si>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</si>
  <si>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</si>
  <si>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</si>
  <si>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</si>
  <si>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</si>
  <si>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</si>
  <si>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</si>
  <si>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</si>
  <si>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</si>
  <si>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</si>
  <si>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</si>
  <si>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</si>
  <si>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</si>
  <si>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</si>
  <si>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</si>
  <si>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</si>
  <si>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</si>
  <si>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</si>
  <si>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</si>
  <si>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</si>
  <si>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</si>
  <si>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</si>
  <si>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</si>
  <si>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</si>
  <si>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</si>
  <si>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</si>
  <si>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</si>
  <si>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</si>
  <si>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</si>
  <si>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</si>
  <si>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</si>
  <si>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</si>
  <si>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</si>
  <si>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</si>
  <si>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</si>
  <si>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</si>
  <si>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</si>
  <si>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</si>
  <si>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</si>
  <si>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</si>
  <si>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</si>
  <si>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</si>
  <si>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</si>
  <si>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</si>
  <si>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</si>
  <si>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</si>
  <si>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</si>
  <si>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</si>
  <si>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</si>
  <si>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</si>
  <si>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</si>
  <si>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</si>
  <si>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</si>
  <si>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</si>
  <si>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</si>
  <si>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</si>
  <si>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</si>
  <si>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</si>
  <si>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</si>
  <si>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</si>
  <si>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</si>
  <si>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</si>
  <si>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</si>
  <si>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</si>
  <si>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</si>
  <si>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</si>
  <si>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</si>
  <si>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</si>
  <si>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</si>
  <si>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</si>
  <si>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</si>
  <si>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</si>
  <si>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</si>
  <si>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</si>
  <si>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</si>
  <si>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</si>
  <si>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</si>
  <si>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</si>
  <si>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</si>
  <si>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</si>
  <si>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</si>
  <si>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</si>
  <si>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</si>
  <si>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</si>
  <si>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</si>
  <si>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</si>
  <si>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</si>
  <si>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</si>
  <si>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</si>
  <si>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</si>
  <si>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</si>
  <si>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</si>
  <si>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</si>
  <si>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</si>
  <si>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</si>
  <si>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</si>
  <si>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</si>
  <si>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</si>
  <si>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</si>
  <si>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</si>
  <si>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</si>
  <si>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</si>
  <si>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</si>
  <si>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</si>
  <si>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</si>
  <si>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</si>
  <si>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</si>
  <si>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</si>
  <si>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</si>
  <si>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</si>
  <si>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</si>
  <si>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</si>
  <si>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</si>
  <si>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</si>
  <si>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</si>
  <si>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</si>
  <si>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</si>
  <si>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</si>
  <si>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</si>
  <si>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</si>
  <si>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</si>
  <si>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</si>
  <si>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</si>
  <si>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</si>
  <si>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</si>
  <si>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</si>
  <si>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</si>
  <si>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</si>
  <si>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</si>
  <si>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</si>
  <si>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</si>
  <si>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</si>
  <si>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</si>
  <si>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</si>
  <si>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</si>
  <si>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</si>
  <si>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</si>
  <si>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</si>
  <si>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</si>
  <si>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</si>
  <si>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</si>
  <si>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</si>
  <si>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</si>
  <si>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</si>
  <si>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</si>
  <si>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</si>
  <si>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</si>
  <si>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</si>
  <si>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</si>
  <si>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</si>
  <si>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</si>
  <si>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</si>
  <si>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</si>
  <si>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</si>
  <si>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</si>
  <si>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</si>
  <si>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</si>
  <si>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</si>
  <si>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</si>
  <si>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</si>
  <si>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</si>
  <si>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</si>
  <si>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</si>
  <si>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</si>
  <si>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</si>
  <si>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</si>
  <si>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</si>
  <si>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</si>
  <si>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</si>
  <si>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</si>
  <si>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</si>
  <si>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</si>
  <si>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</si>
  <si>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</si>
  <si>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</si>
  <si>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</si>
  <si>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</si>
  <si>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</si>
  <si>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</si>
  <si>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</si>
  <si>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</si>
  <si>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</si>
  <si>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</si>
  <si>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</si>
  <si>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</si>
  <si>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</si>
  <si>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</si>
  <si>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</si>
  <si>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</si>
  <si>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</si>
  <si>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</si>
  <si>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</si>
  <si>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</si>
  <si>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</si>
  <si>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</si>
  <si>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</si>
  <si>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</si>
  <si>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</si>
  <si>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</si>
  <si>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</si>
  <si>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</si>
  <si>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</si>
  <si>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</si>
  <si>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</si>
  <si>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</si>
  <si>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</si>
  <si>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</si>
  <si>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</si>
  <si>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</si>
  <si>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</si>
  <si>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</si>
  <si>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</si>
  <si>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</si>
  <si>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</si>
  <si>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</si>
  <si>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</si>
  <si>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</si>
  <si>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</si>
  <si>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</si>
  <si>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</si>
  <si>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</si>
  <si>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</si>
  <si>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</si>
  <si>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</si>
  <si>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</si>
  <si>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</si>
  <si>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</si>
  <si>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</si>
  <si>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</si>
  <si>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</si>
  <si>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</si>
  <si>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</si>
  <si>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</si>
  <si>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</si>
  <si>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</si>
  <si>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</si>
  <si>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</si>
  <si>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</si>
  <si>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</si>
  <si>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</si>
  <si>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</si>
  <si>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</si>
  <si>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</si>
  <si>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</si>
  <si>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</si>
  <si>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</si>
  <si>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</si>
  <si>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</si>
  <si>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</si>
  <si>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</si>
  <si>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</si>
  <si>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</si>
  <si>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</si>
  <si>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</si>
  <si>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</si>
  <si>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</si>
  <si>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</si>
  <si>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</si>
  <si>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</si>
  <si>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</si>
  <si>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</si>
  <si>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</si>
  <si>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</si>
  <si>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</si>
  <si>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</si>
  <si>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</si>
  <si>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</si>
  <si>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</si>
  <si>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</si>
  <si>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</si>
  <si>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</si>
  <si>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</si>
  <si>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</si>
  <si>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</si>
  <si>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</si>
  <si>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</si>
  <si>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</si>
  <si>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</si>
  <si>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</si>
  <si>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</si>
  <si>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</si>
  <si>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</si>
  <si>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</si>
  <si>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</si>
  <si>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</si>
  <si>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</si>
  <si>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</si>
  <si>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</si>
  <si>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</si>
  <si>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</si>
  <si>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</si>
  <si>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</si>
  <si>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</si>
  <si>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</si>
  <si>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</si>
  <si>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</si>
  <si>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</si>
  <si>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</si>
  <si>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</si>
  <si>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</si>
  <si>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</si>
  <si>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</si>
  <si>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</si>
  <si>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</si>
  <si>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</si>
  <si>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</si>
  <si>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</si>
  <si>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</si>
  <si>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</si>
  <si>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</si>
  <si>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</si>
  <si>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</si>
  <si>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</si>
  <si>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</si>
  <si>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</si>
  <si>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</si>
  <si>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</si>
  <si>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</si>
  <si>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</si>
  <si>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</si>
  <si>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</si>
  <si>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</si>
  <si>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</si>
  <si>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</si>
  <si>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</si>
  <si>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</si>
  <si>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</si>
  <si>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</si>
  <si>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</si>
  <si>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</si>
  <si>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</si>
  <si>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</si>
  <si>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</si>
  <si>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</si>
  <si>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</si>
  <si>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</si>
  <si>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</si>
  <si>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</si>
  <si>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</si>
  <si>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</si>
  <si>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</si>
  <si>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</si>
  <si>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</si>
  <si>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</si>
  <si>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</si>
  <si>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</si>
  <si>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</si>
  <si>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</si>
  <si>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</si>
  <si>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</si>
  <si>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</si>
  <si>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</si>
  <si>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</si>
  <si>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</si>
  <si>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</si>
  <si>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</si>
  <si>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</si>
  <si>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</si>
  <si>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</si>
  <si>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</si>
  <si>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</si>
  <si>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</si>
  <si>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</si>
  <si>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</si>
  <si>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</si>
  <si>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</si>
  <si>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</si>
  <si>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</si>
  <si>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</si>
  <si>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</si>
  <si>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</si>
  <si>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</si>
  <si>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</si>
  <si>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</si>
  <si>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</si>
  <si>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</si>
  <si>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</si>
  <si>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</si>
  <si>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</si>
  <si>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</si>
  <si>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</si>
  <si>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</si>
  <si>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</si>
  <si>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</si>
  <si>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</si>
  <si>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</si>
  <si>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</si>
  <si>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</si>
  <si>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</si>
  <si>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</si>
  <si>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</si>
  <si>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</si>
  <si>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</si>
  <si>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</si>
  <si>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</si>
  <si>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</si>
  <si>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</si>
  <si>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</si>
  <si>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</si>
  <si>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</si>
  <si>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</si>
  <si>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</si>
  <si>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</si>
  <si>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</si>
  <si>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</si>
  <si>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</si>
  <si>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</si>
  <si>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</si>
  <si>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</si>
  <si>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</si>
  <si>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</si>
  <si>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</si>
  <si>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</si>
  <si>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</si>
  <si>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</si>
  <si>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</si>
  <si>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</si>
  <si>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</si>
  <si>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</si>
  <si>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</si>
  <si>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</si>
  <si>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</si>
  <si>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</si>
  <si>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</si>
  <si>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</si>
  <si>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</si>
  <si>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</si>
  <si>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</si>
  <si>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</si>
  <si>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</si>
  <si>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</si>
  <si>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</si>
  <si>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</si>
  <si>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</si>
  <si>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</si>
  <si>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</si>
  <si>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</si>
  <si>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</si>
  <si>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</si>
  <si>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</si>
  <si>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</si>
  <si>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</si>
  <si>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</si>
  <si>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</si>
  <si>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</si>
  <si>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</si>
  <si>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</si>
  <si>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</si>
  <si>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</si>
  <si>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</si>
  <si>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</si>
  <si>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</si>
  <si>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</si>
  <si>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</si>
  <si>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</si>
  <si>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</si>
  <si>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</si>
  <si>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</si>
  <si>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</si>
  <si>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</si>
  <si>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</si>
  <si>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</si>
  <si>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</si>
  <si>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</si>
  <si>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</si>
  <si>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</si>
  <si>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</si>
  <si>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</si>
  <si>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</si>
  <si>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</si>
  <si>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</si>
  <si>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</si>
  <si>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</si>
  <si>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</si>
  <si>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</si>
  <si>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</si>
  <si>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</si>
  <si>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</si>
  <si>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</si>
  <si>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</si>
  <si>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</si>
  <si>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</si>
  <si>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</si>
  <si>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</si>
  <si>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</si>
  <si>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</si>
  <si>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</si>
  <si>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</si>
  <si>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</si>
  <si>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</si>
  <si>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</si>
  <si>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</si>
  <si>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</si>
  <si>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</si>
  <si>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</si>
  <si>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</si>
  <si>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</si>
  <si>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</si>
  <si>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</si>
  <si>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</si>
  <si>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</si>
  <si>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</si>
  <si>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</si>
  <si>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</si>
  <si>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</si>
  <si>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</si>
  <si>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</si>
  <si>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</si>
  <si>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</si>
  <si>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</si>
  <si>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</si>
  <si>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</si>
  <si>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</si>
  <si>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</si>
  <si>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</si>
  <si>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</si>
  <si>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</si>
  <si>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</si>
  <si>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</si>
  <si>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</si>
  <si>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</si>
  <si>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</si>
  <si>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</si>
  <si>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</si>
  <si>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</si>
  <si>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</si>
  <si>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</si>
  <si>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</si>
  <si>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</si>
  <si>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</si>
  <si>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</si>
  <si>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</si>
  <si>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</si>
  <si>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</si>
  <si>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</si>
  <si>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</si>
  <si>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</si>
  <si>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</si>
  <si>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</si>
  <si>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</si>
  <si>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</si>
  <si>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</si>
  <si>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</si>
  <si>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</si>
  <si>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</si>
  <si>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</si>
  <si>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</si>
  <si>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</si>
  <si>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</si>
  <si>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</si>
  <si>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</si>
  <si>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</si>
  <si>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</si>
  <si>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</si>
  <si>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</si>
  <si>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</si>
  <si>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</si>
  <si>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</si>
  <si>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</si>
  <si>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</si>
  <si>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</si>
  <si>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</si>
  <si>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</si>
  <si>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</si>
  <si>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</si>
  <si>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</si>
  <si>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</si>
  <si>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</si>
  <si>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</si>
  <si>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</si>
  <si>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</si>
  <si>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</si>
  <si>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</si>
  <si>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</si>
  <si>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</si>
  <si>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</si>
  <si>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</si>
  <si>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</si>
  <si>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</si>
  <si>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</si>
  <si>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</si>
  <si>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</si>
  <si>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</si>
  <si>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</si>
  <si>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</si>
  <si>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</si>
  <si>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</si>
  <si>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</si>
  <si>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</si>
  <si>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</si>
  <si>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</si>
  <si>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</si>
  <si>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</si>
  <si>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</si>
  <si>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</si>
  <si>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</si>
  <si>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</si>
  <si>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</si>
  <si>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</si>
  <si>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</si>
  <si>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</si>
  <si>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</si>
  <si>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</si>
  <si>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</si>
  <si>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</si>
  <si>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</si>
  <si>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</si>
  <si>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</si>
  <si>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</si>
  <si>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</si>
  <si>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</si>
  <si>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</si>
  <si>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</si>
  <si>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</si>
  <si>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</si>
  <si>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</si>
  <si>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</si>
  <si>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</si>
  <si>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</si>
  <si>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</si>
  <si>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</si>
  <si>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</si>
  <si>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</si>
  <si>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</si>
  <si>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</si>
  <si>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</si>
  <si>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</si>
  <si>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</si>
  <si>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</si>
  <si>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</si>
  <si>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</si>
  <si>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</si>
  <si>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</si>
  <si>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</si>
  <si>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</si>
  <si>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</si>
  <si>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</si>
  <si>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</si>
  <si>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</si>
  <si>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</si>
  <si>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</si>
  <si>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</si>
  <si>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</si>
  <si>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</si>
  <si>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</si>
  <si>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</si>
  <si>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</si>
  <si>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</si>
  <si>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</si>
  <si>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</si>
  <si>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</si>
  <si>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</si>
  <si>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</si>
  <si>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</si>
  <si>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</si>
  <si>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</si>
  <si>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</si>
  <si>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</si>
  <si>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</si>
  <si>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</si>
  <si>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</si>
  <si>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</si>
  <si>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</si>
  <si>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</si>
  <si>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</si>
  <si>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</si>
  <si>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</si>
  <si>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</si>
  <si>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</si>
  <si>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</si>
  <si>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</si>
  <si>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</si>
  <si>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</si>
  <si>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</si>
  <si>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</si>
  <si>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</si>
  <si>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</si>
  <si>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</si>
  <si>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</si>
  <si>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</si>
  <si>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</si>
  <si>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</si>
  <si>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</si>
  <si>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</si>
  <si>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</si>
  <si>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</si>
  <si>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</si>
  <si>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</si>
  <si>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</si>
  <si>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</si>
  <si>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</si>
  <si>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</si>
  <si>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</si>
  <si>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</si>
  <si>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</si>
  <si>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</si>
  <si>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</si>
  <si>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</si>
  <si>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</si>
  <si>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</si>
  <si>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</si>
  <si>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</si>
  <si>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</si>
  <si>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</si>
  <si>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</si>
  <si>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</si>
  <si>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</si>
  <si>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</si>
  <si>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</si>
  <si>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</si>
  <si>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</si>
  <si>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</si>
  <si>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</si>
  <si>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</si>
  <si>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</si>
  <si>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</si>
  <si>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</si>
  <si>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</si>
  <si>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</si>
  <si>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</si>
  <si>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</si>
  <si>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</si>
  <si>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</si>
  <si>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</si>
  <si>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</si>
  <si>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</si>
  <si>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</si>
  <si>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</si>
  <si>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</si>
  <si>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</si>
  <si>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</si>
  <si>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</si>
  <si>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</si>
  <si>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</si>
  <si>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</si>
  <si>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</si>
  <si>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</si>
  <si>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</si>
  <si>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</si>
  <si>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</si>
  <si>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</si>
  <si>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</si>
  <si>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</si>
  <si>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</si>
  <si>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</si>
  <si>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</si>
  <si>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</si>
  <si>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</si>
  <si>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</si>
  <si>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</si>
  <si>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</si>
  <si>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</si>
  <si>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</si>
  <si>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</si>
  <si>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</si>
  <si>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</si>
  <si>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</si>
  <si>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</si>
  <si>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</si>
  <si>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</si>
  <si>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</si>
  <si>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</si>
  <si>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</si>
  <si>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</si>
  <si>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</si>
  <si>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</si>
  <si>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</si>
  <si>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</si>
  <si>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</si>
  <si>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</si>
  <si>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</si>
  <si>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</si>
  <si>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</si>
  <si>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</si>
  <si>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</si>
  <si>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</si>
  <si>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</si>
  <si>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</si>
  <si>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</si>
  <si>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</si>
  <si>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</si>
  <si>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</si>
  <si>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</si>
  <si>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</si>
  <si>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</si>
  <si>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</si>
  <si>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</si>
  <si>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</si>
  <si>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</si>
  <si>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</si>
  <si>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</si>
  <si>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</si>
  <si>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</si>
  <si>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</si>
  <si>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</si>
  <si>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</si>
  <si>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</si>
  <si>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</si>
  <si>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</si>
  <si>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</si>
  <si>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</si>
  <si>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</si>
  <si>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</si>
  <si>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</si>
  <si>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</si>
  <si>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</si>
  <si>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</si>
  <si>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</si>
  <si>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</si>
  <si>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</si>
  <si>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</si>
  <si>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</si>
  <si>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</si>
  <si>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</si>
  <si>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</si>
  <si>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</si>
  <si>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</si>
  <si>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</si>
  <si>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</si>
  <si>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</si>
  <si>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</si>
  <si>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</si>
  <si>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</si>
  <si>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</si>
  <si>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</si>
  <si>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</si>
  <si>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</si>
  <si>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</si>
  <si>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</si>
  <si>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</si>
  <si>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</si>
  <si>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</si>
  <si>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</si>
  <si>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</si>
  <si>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</si>
  <si>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</si>
  <si>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</si>
  <si>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</si>
  <si>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</si>
  <si>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</si>
  <si>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</si>
  <si>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</si>
  <si>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</si>
  <si>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</si>
  <si>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</si>
  <si>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</si>
  <si>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</si>
  <si>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</si>
  <si>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</si>
  <si>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</si>
  <si>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</si>
  <si>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</si>
  <si>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</si>
  <si>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</si>
  <si>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</si>
  <si>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</si>
  <si>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</si>
  <si>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</si>
  <si>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</si>
  <si>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</si>
  <si>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</si>
  <si>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</si>
  <si>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</si>
  <si>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</si>
  <si>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</si>
  <si>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</si>
  <si>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</si>
  <si>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</si>
  <si>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</si>
  <si>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</si>
  <si>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</si>
  <si>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</si>
  <si>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</si>
  <si>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</si>
  <si>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</si>
  <si>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</si>
  <si>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</si>
  <si>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</si>
  <si>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</si>
  <si>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</si>
  <si>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</si>
  <si>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</si>
  <si>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</si>
  <si>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</si>
  <si>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</si>
  <si>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</si>
  <si>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</si>
  <si>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</si>
  <si>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</si>
  <si>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</si>
  <si>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</si>
  <si>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</si>
  <si>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</si>
  <si>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</si>
  <si>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</si>
  <si>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</si>
  <si>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</si>
  <si>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</si>
  <si>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</si>
  <si>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</si>
  <si>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</si>
  <si>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</si>
  <si>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</si>
  <si>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</si>
  <si>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</si>
  <si>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</si>
  <si>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</si>
  <si>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</si>
  <si>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</si>
  <si>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</si>
  <si>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</si>
  <si>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</si>
  <si>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</si>
  <si>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</si>
  <si>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</si>
  <si>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</si>
  <si>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</si>
  <si>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</si>
  <si>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</si>
  <si>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</si>
  <si>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</si>
  <si>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</si>
  <si>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</si>
  <si>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</si>
  <si>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</si>
  <si>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</si>
  <si>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</si>
  <si>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</si>
  <si>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</si>
  <si>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</si>
  <si>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</si>
  <si>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</si>
  <si>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</si>
  <si>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</si>
  <si>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</si>
  <si>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</si>
  <si>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</si>
  <si>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</si>
  <si>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</si>
  <si>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</si>
  <si>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</si>
  <si>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</si>
  <si>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</si>
  <si>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</si>
  <si>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</si>
  <si>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</si>
  <si>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</si>
  <si>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</si>
  <si>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</si>
  <si>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</si>
  <si>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</si>
  <si>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</si>
  <si>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</si>
  <si>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</si>
  <si>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</si>
  <si>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</si>
  <si>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</si>
  <si>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</si>
  <si>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</si>
  <si>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</si>
  <si>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</si>
  <si>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</si>
  <si>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</si>
  <si>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</si>
  <si>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</si>
  <si>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</si>
  <si>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</si>
  <si>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</si>
  <si>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</si>
  <si>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</si>
  <si>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</si>
  <si>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</si>
  <si>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</si>
  <si>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</si>
  <si>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</si>
  <si>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</si>
  <si>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</si>
  <si>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</si>
  <si>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</si>
  <si>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</si>
  <si>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</si>
  <si>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</si>
  <si>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</si>
  <si>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</si>
  <si>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</si>
  <si>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</si>
  <si>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</si>
  <si>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</si>
  <si>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</si>
  <si>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</si>
  <si>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</si>
  <si>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</si>
  <si>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</si>
  <si>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</si>
  <si>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</si>
  <si>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</si>
  <si>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</si>
  <si>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</si>
  <si>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</si>
  <si>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</si>
  <si>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</si>
  <si>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</si>
  <si>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</si>
  <si>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</si>
  <si>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</si>
  <si>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</si>
  <si>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</si>
  <si>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</si>
  <si>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</si>
  <si>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</si>
  <si>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</si>
  <si>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</si>
  <si>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</si>
  <si>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</si>
  <si>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</si>
  <si>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</si>
  <si>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</si>
  <si>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</si>
  <si>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</si>
  <si>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</si>
  <si>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</si>
  <si>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</si>
  <si>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</si>
  <si>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</si>
  <si>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</si>
  <si>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</si>
  <si>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</si>
  <si>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</si>
  <si>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</si>
  <si>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</si>
  <si>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</si>
  <si>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</si>
  <si>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</si>
  <si>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</si>
  <si>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</si>
  <si>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</si>
  <si>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</si>
  <si>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</si>
  <si>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</si>
  <si>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</si>
  <si>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</si>
  <si>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</si>
  <si>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</si>
  <si>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</si>
  <si>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</si>
  <si>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</si>
  <si>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</si>
  <si>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</si>
  <si>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</si>
  <si>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</si>
  <si>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</si>
  <si>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</si>
  <si>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</si>
  <si>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</si>
  <si>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</si>
  <si>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</si>
  <si>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</si>
  <si>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</si>
  <si>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</si>
  <si>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</si>
  <si>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</si>
  <si>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</si>
  <si>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</si>
  <si>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</si>
  <si>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</si>
  <si>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</si>
  <si>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</si>
  <si>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</si>
  <si>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</si>
  <si>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</si>
  <si>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</si>
  <si>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</si>
  <si>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</si>
  <si>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</si>
  <si>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</si>
  <si>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</si>
  <si>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</si>
  <si>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</si>
  <si>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</si>
  <si>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</si>
  <si>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</si>
  <si>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</si>
  <si>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</si>
  <si>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</si>
  <si>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</si>
  <si>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</si>
  <si>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</si>
  <si>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</si>
  <si>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</si>
  <si>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</si>
  <si>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</si>
  <si>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</si>
  <si>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</si>
  <si>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</si>
  <si>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</si>
  <si>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</si>
  <si>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</si>
  <si>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</si>
  <si>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</si>
  <si>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</si>
  <si>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</si>
  <si>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</si>
  <si>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</si>
  <si>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</si>
  <si>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</si>
  <si>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</si>
  <si>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</si>
  <si>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</si>
  <si>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</si>
  <si>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</si>
  <si>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</si>
  <si>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</si>
  <si>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</si>
  <si>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</si>
  <si>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</si>
  <si>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</si>
  <si>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</si>
  <si>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</si>
  <si>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</si>
  <si>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</si>
  <si>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</si>
  <si>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</si>
  <si>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</si>
  <si>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</si>
  <si>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</si>
  <si>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</si>
  <si>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</si>
  <si>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</si>
  <si>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</si>
  <si>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</si>
  <si>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</si>
  <si>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</si>
  <si>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</si>
  <si>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</si>
  <si>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</si>
  <si>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</si>
  <si>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</si>
  <si>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</si>
  <si>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</si>
  <si>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</si>
  <si>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</si>
  <si>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</si>
  <si>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</si>
  <si>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</si>
  <si>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</si>
  <si>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</si>
  <si>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</si>
  <si>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</si>
  <si>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</si>
  <si>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</si>
  <si>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</si>
  <si>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</si>
  <si>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</si>
  <si>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</si>
  <si>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</si>
  <si>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</si>
  <si>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</si>
  <si>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</si>
  <si>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</si>
  <si>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</si>
  <si>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</si>
  <si>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</si>
  <si>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</si>
  <si>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</si>
  <si>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</si>
  <si>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</si>
  <si>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</si>
  <si>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</si>
  <si>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</si>
  <si>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</si>
  <si>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</si>
  <si>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</si>
  <si>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</si>
  <si>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</si>
  <si>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</si>
  <si>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</si>
  <si>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</si>
  <si>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</si>
  <si>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</si>
  <si>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</si>
  <si>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</si>
  <si>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</si>
  <si>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</si>
  <si>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</si>
  <si>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</si>
  <si>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</si>
  <si>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</si>
  <si>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</si>
  <si>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</si>
  <si>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</si>
  <si>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</si>
  <si>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</si>
  <si>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</si>
  <si>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</si>
  <si>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</si>
  <si>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</si>
  <si>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</si>
  <si>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</si>
  <si>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</si>
  <si>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</si>
  <si>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</si>
  <si>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</si>
  <si>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</si>
  <si>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</si>
  <si>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</si>
  <si>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</si>
  <si>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</si>
  <si>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</si>
  <si>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</si>
  <si>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</si>
  <si>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</si>
  <si>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</si>
  <si>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</si>
  <si>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</si>
  <si>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</si>
  <si>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</si>
  <si>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</si>
  <si>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</si>
  <si>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</si>
  <si>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</si>
  <si>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</si>
  <si>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</si>
  <si>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</si>
  <si>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</si>
  <si>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</si>
  <si>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</si>
  <si>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</si>
  <si>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</si>
  <si>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</si>
  <si>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</si>
  <si>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</si>
  <si>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</si>
  <si>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</si>
  <si>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</si>
  <si>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</si>
  <si>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</si>
  <si>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</si>
  <si>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</si>
  <si>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</si>
  <si>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</si>
  <si>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</si>
  <si>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</si>
  <si>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</si>
  <si>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</si>
  <si>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</si>
  <si>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</si>
  <si>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</si>
  <si>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</si>
  <si>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</si>
  <si>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</si>
  <si>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</si>
  <si>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</si>
  <si>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</si>
  <si>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</si>
  <si>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</si>
  <si>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</si>
  <si>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</si>
  <si>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</si>
  <si>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</si>
  <si>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</si>
  <si>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</si>
  <si>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</si>
  <si>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</si>
  <si>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</si>
  <si>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</si>
  <si>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</si>
  <si>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</si>
  <si>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</si>
  <si>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</si>
  <si>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</si>
  <si>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</si>
  <si>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</si>
  <si>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</si>
  <si>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</si>
  <si>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</si>
  <si>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</si>
  <si>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</si>
  <si>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</si>
  <si>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</si>
  <si>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</si>
  <si>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</si>
  <si>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</si>
  <si>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</si>
  <si>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</si>
  <si>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</si>
  <si>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</si>
  <si>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</si>
  <si>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</si>
  <si>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</si>
  <si>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</si>
  <si>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</si>
  <si>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</si>
  <si>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</si>
  <si>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</si>
  <si>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</si>
  <si>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</si>
  <si>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</si>
  <si>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</si>
  <si>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</si>
  <si>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</si>
  <si>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</si>
  <si>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</si>
  <si>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</si>
  <si>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</si>
  <si>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</si>
  <si>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</si>
  <si>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</si>
  <si>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</si>
  <si>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</si>
  <si>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</si>
  <si>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</si>
  <si>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</si>
  <si>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</si>
  <si>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</si>
  <si>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</si>
  <si>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</si>
  <si>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</si>
  <si>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</si>
  <si>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</si>
  <si>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</si>
  <si>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</si>
  <si>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</si>
  <si>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</si>
  <si>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</si>
  <si>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</si>
  <si>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</si>
  <si>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</si>
  <si>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</si>
  <si>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</si>
  <si>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</si>
  <si>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</si>
  <si>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</si>
  <si>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</si>
  <si>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</si>
  <si>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</si>
  <si>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</si>
  <si>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</si>
  <si>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</si>
  <si>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</si>
  <si>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</si>
  <si>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</si>
  <si>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</si>
  <si>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</si>
  <si>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</si>
  <si>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</si>
  <si>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</si>
  <si>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</si>
  <si>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</si>
  <si>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</si>
  <si>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</si>
  <si>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</si>
  <si>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</si>
  <si>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</si>
  <si>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</si>
  <si>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</si>
  <si>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</si>
  <si>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</si>
  <si>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</si>
  <si>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</si>
  <si>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</si>
  <si>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</si>
  <si>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</si>
  <si>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</si>
  <si>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</si>
  <si>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</si>
  <si>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</si>
  <si>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</si>
  <si>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</si>
  <si>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</si>
  <si>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</si>
  <si>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</si>
  <si>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</si>
  <si>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</si>
  <si>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</si>
  <si>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</si>
  <si>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</si>
  <si>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</si>
  <si>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</si>
  <si>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</si>
  <si>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</si>
  <si>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</si>
  <si>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</si>
  <si>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</si>
  <si>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</si>
  <si>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</si>
  <si>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</si>
  <si>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</si>
  <si>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</si>
  <si>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</si>
  <si>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</si>
  <si>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</si>
  <si>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</si>
  <si>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</si>
  <si>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</si>
  <si>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</si>
  <si>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</si>
  <si>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</si>
  <si>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</si>
  <si>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</si>
  <si>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</si>
  <si>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</si>
  <si>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</si>
  <si>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</si>
  <si>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</si>
  <si>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</si>
  <si>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</si>
  <si>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</si>
  <si>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</si>
  <si>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</si>
  <si>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</si>
  <si>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</si>
  <si>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</si>
  <si>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</si>
  <si>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</si>
  <si>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</si>
  <si>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</si>
  <si>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</si>
  <si>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</si>
  <si>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</si>
  <si>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</si>
  <si>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</si>
  <si>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</si>
  <si>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</si>
  <si>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</si>
  <si>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</si>
  <si>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</si>
  <si>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</si>
  <si>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</si>
  <si>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</si>
  <si>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</si>
  <si>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</si>
  <si>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</si>
  <si>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</si>
  <si>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</si>
  <si>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</si>
  <si>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</si>
  <si>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</si>
  <si>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</si>
  <si>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</si>
  <si>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</si>
  <si>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</si>
  <si>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</si>
  <si>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</si>
  <si>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</si>
  <si>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</si>
  <si>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</si>
  <si>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</si>
  <si>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</si>
  <si>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</si>
  <si>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</si>
  <si>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</si>
  <si>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</si>
  <si>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</si>
  <si>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</si>
  <si>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</si>
  <si>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</si>
  <si>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</si>
  <si>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</si>
  <si>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</si>
  <si>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</si>
  <si>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</si>
  <si>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</si>
  <si>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</si>
  <si>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</si>
  <si>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</si>
  <si>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</si>
  <si>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</si>
  <si>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</si>
  <si>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</si>
  <si>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</si>
  <si>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</si>
  <si>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</si>
  <si>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</si>
  <si>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</si>
  <si>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</si>
  <si>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</si>
  <si>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</si>
  <si>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</si>
  <si>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</si>
  <si>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</si>
  <si>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</si>
  <si>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</si>
  <si>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</si>
  <si>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</si>
  <si>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</si>
  <si>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</si>
  <si>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</si>
  <si>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</si>
  <si>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</si>
  <si>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</si>
  <si>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</si>
  <si>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</si>
  <si>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</si>
  <si>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</si>
  <si>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</si>
  <si>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</si>
  <si>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</si>
  <si>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</si>
  <si>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</si>
  <si>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</si>
  <si>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</si>
  <si>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</si>
  <si>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</si>
  <si>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</si>
  <si>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</si>
  <si>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</si>
  <si>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</si>
  <si>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</si>
  <si>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</si>
  <si>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</si>
  <si>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</si>
  <si>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</si>
  <si>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</si>
  <si>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</si>
  <si>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</si>
  <si>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</si>
  <si>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</si>
  <si>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</si>
  <si>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</si>
  <si>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</si>
  <si>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</si>
  <si>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</si>
  <si>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</si>
  <si>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</si>
  <si>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</si>
  <si>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</si>
  <si>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</si>
  <si>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</si>
  <si>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</si>
  <si>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</si>
  <si>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</si>
  <si>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</si>
  <si>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</si>
  <si>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</si>
  <si>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</si>
  <si>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</si>
  <si>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</si>
  <si>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</si>
  <si>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</si>
  <si>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</si>
  <si>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</si>
  <si>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</si>
  <si>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</si>
  <si>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</si>
  <si>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</si>
  <si>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</si>
  <si>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</si>
  <si>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</si>
  <si>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</si>
  <si>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</si>
  <si>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</si>
  <si>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</si>
  <si>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</si>
  <si>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</si>
  <si>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</si>
  <si>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</si>
  <si>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</si>
  <si>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</si>
  <si>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</si>
  <si>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</si>
  <si>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</si>
  <si>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</si>
  <si>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</si>
  <si>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</si>
  <si>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</si>
  <si>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</si>
  <si>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</si>
  <si>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</si>
  <si>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</si>
  <si>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</si>
  <si>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</si>
  <si>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</si>
  <si>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</si>
  <si>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</si>
  <si>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</si>
  <si>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</si>
  <si>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</si>
  <si>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</si>
  <si>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</si>
  <si>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</si>
  <si>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</si>
  <si>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</si>
  <si>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</si>
  <si>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</si>
  <si>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</si>
  <si>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</si>
  <si>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</si>
  <si>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</si>
  <si>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</si>
  <si>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</si>
  <si>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</si>
  <si>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</si>
  <si>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</si>
  <si>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</si>
  <si>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</si>
  <si>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</si>
  <si>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</si>
  <si>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</si>
  <si>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</si>
  <si>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</si>
  <si>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</si>
  <si>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</si>
  <si>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</si>
  <si>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</si>
  <si>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</si>
  <si>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</si>
  <si>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</si>
  <si>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</si>
  <si>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</si>
  <si>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</si>
  <si>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</si>
  <si>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</si>
  <si>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</si>
  <si>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</si>
  <si>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</si>
  <si>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</si>
  <si>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</si>
  <si>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</si>
  <si>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</si>
  <si>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</si>
  <si>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</si>
  <si>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</si>
  <si>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</si>
  <si>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</si>
  <si>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</si>
  <si>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</si>
  <si>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</si>
  <si>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</si>
  <si>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</si>
  <si>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</si>
  <si>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</si>
  <si>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</si>
  <si>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</si>
  <si>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</si>
  <si>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</si>
  <si>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</si>
  <si>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</si>
  <si>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</si>
  <si>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</si>
  <si>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</si>
  <si>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</si>
  <si>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</si>
  <si>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</si>
  <si>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</si>
  <si>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</si>
  <si>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</si>
  <si>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</si>
  <si>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</si>
  <si>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</si>
  <si>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</si>
  <si>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</si>
  <si>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</si>
  <si>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</si>
  <si>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</si>
  <si>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</si>
  <si>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</si>
  <si>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</si>
  <si>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</si>
  <si>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</si>
  <si>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</si>
  <si>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</si>
  <si>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</si>
  <si>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</si>
  <si>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</si>
  <si>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</si>
  <si>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</si>
  <si>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</si>
  <si>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</si>
  <si>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</si>
  <si>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</si>
  <si>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</si>
  <si>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</si>
  <si>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</si>
  <si>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</si>
  <si>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</si>
  <si>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</si>
  <si>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</si>
  <si>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</si>
  <si>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</si>
  <si>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</si>
  <si>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</si>
  <si>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</si>
  <si>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</si>
  <si>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</si>
  <si>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</si>
  <si>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</si>
  <si>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</si>
  <si>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</si>
  <si>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</si>
  <si>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</si>
  <si>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</si>
  <si>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</si>
  <si>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</si>
  <si>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</si>
  <si>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</si>
  <si>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</si>
  <si>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</si>
  <si>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</si>
  <si>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</si>
  <si>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</si>
  <si>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</si>
  <si>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</si>
  <si>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</si>
  <si>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</si>
  <si>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</si>
  <si>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</si>
  <si>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</si>
  <si>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</si>
  <si>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</si>
  <si>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</si>
  <si>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</si>
  <si>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</si>
  <si>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</si>
  <si>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</si>
  <si>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</si>
  <si>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</si>
  <si>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</si>
  <si>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</si>
  <si>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</si>
  <si>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</si>
  <si>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</si>
  <si>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</si>
  <si>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</si>
  <si>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</si>
  <si>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</si>
  <si>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</si>
  <si>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</si>
  <si>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</si>
  <si>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</si>
  <si>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</si>
  <si>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</si>
  <si>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</si>
  <si>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</si>
  <si>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</si>
  <si>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</si>
  <si>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</si>
  <si>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</si>
  <si>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</si>
  <si>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</si>
  <si>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</si>
  <si>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</si>
  <si>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</si>
  <si>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</si>
  <si>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</si>
  <si>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</si>
  <si>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</si>
  <si>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</si>
  <si>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</si>
  <si>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</si>
  <si>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</si>
  <si>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</si>
  <si>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</si>
  <si>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</si>
  <si>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</si>
  <si>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</si>
  <si>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</si>
  <si>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</si>
  <si>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</si>
  <si>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</si>
  <si>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</si>
  <si>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</si>
  <si>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</si>
  <si>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</si>
  <si>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</si>
  <si>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</si>
  <si>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</si>
  <si>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</si>
  <si>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</si>
  <si>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</si>
  <si>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</si>
  <si>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</si>
  <si>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</si>
  <si>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</si>
  <si>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</si>
  <si>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</si>
  <si>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</si>
  <si>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</si>
  <si>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</si>
  <si>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</si>
  <si>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</si>
  <si>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</si>
  <si>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</si>
  <si>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</si>
  <si>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</si>
  <si>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</si>
  <si>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</si>
  <si>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</si>
  <si>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</si>
  <si>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</si>
  <si>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</si>
  <si>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</si>
  <si>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</si>
  <si>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</si>
  <si>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</si>
  <si>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</si>
  <si>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</si>
  <si>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</si>
  <si>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</si>
  <si>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</si>
  <si>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</si>
  <si>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</si>
  <si>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</si>
  <si>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</si>
  <si>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</si>
  <si>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</si>
  <si>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</si>
  <si>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</si>
  <si>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</si>
  <si>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</si>
  <si>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</si>
  <si>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</si>
  <si>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</si>
  <si>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</si>
  <si>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</si>
  <si>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</si>
  <si>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</si>
  <si>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</si>
  <si>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</si>
  <si>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</si>
  <si>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</si>
  <si>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</si>
  <si>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</si>
  <si>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</si>
  <si>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</si>
  <si>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</si>
  <si>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</si>
  <si>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</si>
  <si>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</si>
  <si>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</si>
  <si>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</si>
  <si>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</si>
  <si>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</si>
  <si>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</si>
  <si>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</si>
  <si>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</si>
  <si>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</si>
  <si>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</si>
  <si>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</si>
  <si>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</si>
  <si>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</si>
  <si>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</si>
  <si>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</si>
  <si>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</si>
  <si>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</si>
  <si>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</si>
  <si>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</si>
  <si>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</si>
  <si>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</si>
  <si>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</si>
  <si>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</si>
  <si>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</si>
  <si>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</si>
  <si>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</si>
  <si>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</si>
  <si>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</si>
  <si>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</si>
  <si>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</si>
  <si>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</si>
  <si>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</si>
  <si>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</si>
  <si>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</si>
  <si>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</si>
  <si>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</si>
  <si>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</si>
  <si>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</si>
  <si>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</si>
  <si>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</si>
  <si>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</si>
  <si>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</si>
  <si>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</si>
  <si>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</si>
  <si>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</si>
  <si>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</si>
  <si>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</si>
  <si>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</si>
  <si>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</si>
  <si>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</si>
  <si>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</si>
  <si>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</si>
  <si>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</si>
  <si>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</si>
  <si>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</si>
  <si>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</si>
  <si>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</si>
  <si>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</si>
  <si>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</si>
  <si>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</si>
  <si>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</si>
  <si>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</si>
  <si>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</si>
  <si>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</si>
  <si>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</si>
  <si>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</si>
  <si>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</si>
  <si>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</si>
  <si>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</si>
  <si>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</si>
  <si>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</si>
  <si>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</si>
  <si>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</si>
  <si>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</si>
  <si>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</si>
  <si>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</si>
  <si>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</si>
  <si>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</si>
  <si>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</si>
  <si>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</si>
  <si>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</si>
  <si>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</si>
  <si>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</si>
  <si>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</si>
  <si>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</si>
  <si>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</si>
  <si>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</si>
  <si>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</si>
  <si>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</si>
  <si>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</si>
  <si>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</si>
  <si>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</si>
  <si>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</si>
  <si>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</si>
  <si>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</si>
  <si>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</si>
  <si>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</si>
  <si>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</si>
  <si>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</si>
  <si>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</si>
  <si>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</si>
  <si>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</si>
  <si>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</si>
  <si>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</si>
  <si>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</si>
  <si>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</si>
  <si>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</si>
  <si>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</si>
  <si>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</si>
  <si>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</si>
  <si>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</si>
  <si>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</si>
  <si>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</si>
  <si>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</si>
  <si>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</si>
  <si>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</si>
  <si>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</si>
  <si>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</si>
  <si>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</si>
  <si>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</si>
  <si>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</si>
  <si>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</si>
  <si>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</si>
  <si>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</si>
  <si>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</si>
  <si>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</si>
  <si>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</si>
  <si>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</si>
  <si>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</si>
  <si>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</si>
  <si>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</si>
  <si>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</si>
  <si>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</si>
  <si>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</si>
  <si>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</si>
  <si>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</si>
  <si>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</si>
  <si>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</si>
  <si>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</si>
  <si>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</si>
  <si>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</si>
  <si>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</si>
  <si>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</si>
  <si>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</si>
  <si>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</si>
  <si>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</si>
  <si>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</si>
  <si>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</si>
  <si>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</si>
  <si>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</si>
  <si>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</si>
  <si>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</si>
  <si>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</si>
  <si>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</si>
  <si>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</si>
  <si>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</si>
  <si>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</si>
  <si>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</si>
  <si>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</si>
  <si>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</si>
  <si>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</si>
  <si>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</si>
  <si>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</si>
  <si>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</si>
  <si>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</si>
  <si>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</si>
  <si>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</si>
  <si>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</si>
  <si>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</si>
  <si>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</si>
  <si>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</si>
  <si>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</si>
  <si>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</si>
  <si>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</si>
  <si>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</si>
  <si>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</si>
  <si>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</si>
  <si>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</si>
  <si>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</si>
  <si>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</si>
  <si>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</si>
  <si>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</si>
  <si>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</si>
  <si>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</si>
  <si>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</si>
  <si>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</si>
  <si>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</si>
  <si>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</si>
  <si>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</si>
  <si>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</si>
  <si>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</si>
  <si>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</si>
  <si>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</si>
  <si>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</si>
  <si>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</si>
  <si>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</si>
  <si>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</si>
  <si>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</si>
  <si>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</si>
  <si>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</si>
  <si>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</si>
  <si>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</si>
  <si>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</si>
  <si>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</si>
  <si>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</si>
  <si>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</si>
  <si>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</si>
  <si>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</si>
  <si>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</si>
  <si>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</si>
  <si>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</si>
  <si>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</si>
  <si>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</si>
  <si>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</si>
  <si>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</si>
  <si>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</si>
  <si>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</si>
  <si>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</si>
  <si>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</si>
  <si>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</si>
  <si>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</si>
  <si>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</si>
  <si>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</si>
  <si>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</si>
  <si>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</si>
  <si>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</si>
  <si>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</si>
  <si>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</si>
  <si>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</si>
  <si>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</si>
  <si>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</si>
  <si>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</si>
  <si>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</si>
  <si>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</si>
  <si>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</si>
  <si>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</si>
  <si>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</si>
  <si>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</si>
  <si>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</si>
  <si>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</si>
  <si>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</si>
  <si>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</si>
  <si>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</si>
  <si>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</si>
  <si>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</si>
  <si>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</si>
  <si>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</si>
  <si>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</si>
  <si>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</si>
  <si>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</si>
  <si>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</si>
  <si>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</si>
  <si>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</si>
  <si>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</si>
  <si>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</si>
  <si>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</si>
  <si>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</si>
  <si>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</si>
  <si>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</si>
  <si>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</si>
  <si>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</si>
  <si>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</si>
  <si>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</si>
  <si>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</si>
  <si>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</si>
  <si>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</si>
  <si>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</si>
  <si>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</si>
  <si>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</si>
  <si>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</si>
  <si>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</si>
  <si>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</si>
  <si>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</si>
  <si>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</si>
  <si>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</si>
  <si>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</si>
  <si>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</si>
  <si>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</si>
  <si>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</si>
  <si>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</si>
  <si>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</si>
  <si>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</si>
  <si>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</si>
  <si>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</si>
  <si>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</si>
  <si>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</si>
  <si>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</si>
  <si>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</si>
  <si>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</si>
  <si>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</si>
  <si>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</si>
  <si>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</si>
  <si>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</si>
  <si>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</si>
  <si>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</si>
  <si>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</si>
  <si>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</si>
  <si>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</si>
  <si>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</si>
  <si>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</si>
  <si>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</si>
  <si>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</si>
  <si>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</si>
  <si>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</si>
  <si>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</si>
  <si>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</si>
  <si>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</si>
  <si>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</si>
  <si>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</si>
  <si>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</si>
  <si>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</si>
  <si>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</si>
  <si>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</si>
  <si>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</si>
  <si>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</si>
  <si>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</si>
  <si>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</si>
  <si>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</si>
  <si>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</si>
  <si>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</si>
  <si>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</si>
  <si>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</si>
  <si>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</si>
  <si>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</si>
  <si>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</si>
  <si>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</si>
  <si>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</si>
  <si>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</si>
  <si>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</si>
  <si>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</si>
  <si>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</si>
  <si>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</si>
  <si>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</si>
  <si>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</si>
  <si>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</si>
  <si>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</si>
  <si>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</si>
  <si>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</si>
  <si>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</si>
  <si>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</si>
  <si>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</si>
  <si>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</si>
  <si>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</si>
  <si>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</si>
  <si>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</si>
  <si>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</si>
  <si>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</si>
  <si>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</si>
  <si>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</si>
  <si>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</si>
  <si>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</si>
  <si>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</si>
  <si>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</si>
  <si>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</si>
  <si>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</si>
  <si>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</si>
  <si>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</si>
  <si>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</si>
  <si>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</si>
  <si>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</si>
  <si>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</si>
  <si>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</si>
  <si>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</si>
  <si>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</si>
  <si>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</si>
  <si>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</si>
  <si>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</si>
  <si>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</si>
  <si>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</si>
  <si>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</si>
  <si>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</si>
  <si>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</si>
  <si>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</si>
  <si>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</si>
  <si>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</si>
  <si>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</si>
  <si>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</si>
  <si>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</si>
  <si>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</si>
  <si>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</si>
  <si>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</si>
  <si>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</si>
  <si>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</si>
  <si>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</si>
  <si>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</si>
  <si>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</si>
  <si>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</si>
  <si>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</si>
  <si>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</si>
  <si>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</si>
  <si>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</si>
  <si>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</si>
  <si>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</si>
  <si>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</si>
  <si>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</si>
  <si>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</si>
  <si>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</si>
  <si>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</si>
  <si>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</si>
  <si>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</si>
  <si>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</si>
  <si>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</si>
  <si>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</si>
  <si>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</si>
  <si>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</si>
  <si>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</si>
  <si>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</si>
  <si>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</si>
  <si>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</si>
  <si>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</si>
  <si>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</si>
  <si>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</si>
  <si>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</si>
  <si>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</si>
  <si>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</si>
  <si>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</si>
  <si>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</si>
  <si>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</si>
  <si>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</si>
  <si>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</si>
  <si>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</si>
  <si>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</si>
  <si>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</si>
  <si>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</si>
  <si>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</si>
  <si>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</si>
  <si>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</si>
  <si>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</si>
  <si>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</si>
  <si>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</si>
  <si>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</si>
  <si>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</si>
  <si>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</si>
  <si>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</si>
  <si>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</si>
  <si>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</si>
  <si>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</si>
  <si>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</si>
  <si>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</si>
  <si>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</si>
  <si>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</si>
  <si>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</si>
  <si>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</si>
  <si>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</si>
  <si>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</si>
  <si>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</si>
  <si>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</si>
  <si>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</si>
  <si>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</si>
  <si>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</si>
  <si>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</si>
  <si>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</si>
  <si>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</si>
  <si>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</si>
  <si>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</si>
  <si>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</si>
  <si>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</si>
  <si>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</si>
  <si>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</si>
  <si>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</si>
  <si>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</si>
  <si>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</si>
  <si>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</si>
  <si>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</si>
  <si>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</si>
  <si>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</si>
  <si>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</si>
  <si>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</si>
  <si>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</si>
  <si>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</si>
  <si>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</si>
  <si>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</si>
  <si>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</si>
  <si>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</si>
  <si>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</si>
  <si>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</si>
  <si>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</si>
  <si>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</si>
  <si>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</si>
  <si>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</si>
  <si>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</si>
  <si>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</si>
  <si>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</si>
  <si>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</si>
  <si>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</si>
  <si>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</si>
  <si>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</si>
  <si>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</si>
  <si>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</si>
  <si>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</si>
  <si>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</si>
  <si>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</si>
  <si>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</si>
  <si>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</si>
  <si>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</si>
  <si>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</si>
  <si>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</si>
  <si>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</si>
  <si>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</si>
  <si>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</si>
  <si>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</si>
  <si>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</si>
  <si>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</si>
  <si>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</si>
  <si>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</si>
  <si>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</si>
  <si>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</si>
  <si>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</si>
  <si>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</si>
  <si>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</si>
  <si>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</si>
  <si>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</si>
  <si>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</si>
  <si>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</si>
  <si>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</si>
  <si>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</si>
  <si>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</si>
  <si>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</si>
  <si>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</si>
  <si>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</si>
  <si>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</si>
  <si>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</si>
  <si>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</si>
  <si>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</si>
  <si>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</si>
  <si>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</si>
  <si>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</si>
  <si>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</si>
  <si>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</si>
  <si>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</si>
  <si>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</si>
  <si>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</si>
  <si>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</si>
  <si>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</si>
  <si>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</si>
  <si>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</si>
  <si>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</si>
  <si>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</si>
  <si>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</si>
  <si>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</si>
  <si>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</si>
  <si>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</si>
  <si>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</si>
  <si>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</si>
  <si>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</si>
  <si>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</si>
  <si>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</si>
  <si>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</si>
  <si>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</si>
  <si>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</si>
  <si>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</si>
  <si>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</si>
  <si>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</si>
  <si>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</si>
  <si>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</si>
  <si>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</si>
  <si>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</si>
  <si>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</si>
  <si>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</si>
  <si>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</si>
  <si>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</si>
  <si>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</si>
  <si>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</si>
  <si>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</si>
  <si>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</si>
  <si>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</si>
  <si>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</si>
  <si>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</si>
  <si>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</si>
  <si>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</si>
  <si>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</si>
  <si>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</si>
  <si>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</si>
  <si>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</si>
  <si>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</si>
  <si>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</si>
  <si>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</si>
  <si>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</si>
  <si>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</si>
  <si>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</si>
  <si>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</si>
  <si>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</si>
  <si>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</si>
  <si>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</si>
  <si>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</si>
  <si>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</si>
  <si>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</si>
  <si>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</si>
  <si>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</si>
  <si>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</si>
  <si>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</si>
  <si>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</si>
  <si>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</si>
  <si>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</si>
  <si>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</si>
  <si>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</si>
  <si>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</si>
  <si>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</si>
  <si>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</si>
  <si>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</si>
  <si>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</si>
  <si>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</si>
  <si>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</si>
  <si>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</si>
  <si>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</si>
  <si>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</si>
  <si>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</si>
  <si>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</si>
  <si>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</si>
  <si>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</si>
  <si>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</si>
  <si>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</si>
  <si>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</si>
  <si>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</si>
  <si>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</si>
  <si>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</si>
  <si>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</si>
  <si>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</si>
  <si>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</si>
  <si>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</si>
  <si>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</si>
  <si>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</si>
  <si>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</si>
  <si>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</si>
  <si>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</si>
  <si>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</si>
  <si>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</si>
  <si>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</si>
  <si>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</si>
  <si>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</si>
  <si>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</si>
  <si>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</si>
  <si>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</si>
  <si>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</si>
  <si>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</si>
  <si>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</si>
  <si>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</si>
  <si>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</si>
  <si>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</si>
  <si>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</si>
  <si>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</si>
  <si>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</si>
  <si>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</si>
  <si>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</si>
  <si>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</si>
  <si>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</si>
  <si>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</si>
  <si>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</si>
  <si>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</si>
  <si>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</si>
  <si>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</si>
  <si>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</si>
  <si>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</si>
  <si>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</si>
  <si>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</si>
  <si>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</si>
  <si>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</si>
  <si>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</si>
  <si>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</si>
  <si>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</si>
  <si>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</si>
  <si>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</si>
  <si>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</si>
  <si>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</si>
  <si>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</si>
  <si>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</si>
  <si>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</si>
  <si>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</si>
  <si>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</si>
  <si>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</si>
  <si>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</si>
  <si>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</si>
  <si>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</si>
  <si>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</si>
  <si>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</si>
  <si>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</si>
  <si>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</si>
  <si>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</si>
  <si>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</si>
  <si>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</si>
  <si>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</si>
  <si>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</si>
  <si>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</si>
  <si>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</si>
  <si>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</si>
  <si>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</si>
  <si>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</si>
  <si>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</si>
  <si>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</si>
  <si>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</si>
  <si>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</si>
  <si>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</si>
  <si>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</si>
  <si>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</si>
  <si>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</si>
  <si>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</si>
  <si>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</si>
  <si>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</si>
  <si>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</si>
  <si>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</si>
  <si>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</si>
  <si>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</si>
  <si>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</si>
  <si>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</si>
  <si>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</si>
  <si>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</si>
  <si>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</si>
  <si>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</si>
  <si>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</si>
  <si>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</si>
  <si>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</si>
  <si>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</si>
  <si>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</si>
  <si>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</si>
  <si>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</si>
  <si>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</si>
  <si>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</si>
  <si>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</si>
  <si>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</si>
  <si>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</si>
  <si>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</si>
  <si>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</si>
  <si>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</si>
  <si>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</si>
  <si>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</si>
  <si>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</si>
  <si>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</si>
  <si>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</si>
  <si>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</si>
  <si>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</si>
  <si>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</si>
  <si>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</si>
  <si>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</si>
  <si>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</si>
  <si>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</si>
  <si>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</si>
  <si>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</si>
  <si>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</si>
  <si>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</si>
  <si>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</si>
  <si>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</si>
  <si>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</si>
  <si>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</si>
  <si>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</si>
  <si>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</si>
  <si>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</si>
  <si>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</si>
  <si>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</si>
  <si>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</si>
  <si>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</si>
  <si>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</si>
  <si>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</si>
  <si>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</si>
  <si>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</si>
  <si>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</si>
  <si>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</si>
  <si>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</si>
  <si>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</si>
  <si>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</si>
  <si>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</si>
  <si>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</si>
  <si>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</si>
  <si>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</si>
  <si>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</si>
  <si>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</si>
  <si>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</si>
  <si>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</si>
  <si>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</si>
  <si>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</si>
  <si>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</si>
  <si>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</si>
  <si>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</si>
  <si>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</si>
  <si>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</si>
  <si>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</si>
  <si>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</si>
  <si>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</si>
  <si>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</si>
  <si>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</si>
  <si>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</si>
  <si>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</si>
  <si>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</si>
  <si>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</si>
  <si>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</si>
  <si>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</si>
  <si>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</si>
  <si>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</si>
  <si>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</si>
  <si>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</si>
  <si>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</si>
  <si>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</si>
  <si>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</si>
  <si>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</si>
  <si>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</si>
  <si>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</si>
  <si>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</si>
  <si>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</si>
  <si>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</si>
  <si>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</si>
  <si>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</si>
  <si>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</si>
  <si>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</si>
  <si>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</si>
  <si>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</si>
  <si>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</si>
  <si>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</si>
  <si>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</si>
  <si>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</si>
  <si>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</si>
  <si>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</si>
  <si>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</si>
  <si>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</si>
  <si>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</si>
  <si>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</si>
  <si>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</si>
  <si>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</si>
  <si>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</si>
  <si>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</si>
  <si>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</si>
  <si>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</si>
  <si>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</si>
  <si>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</si>
  <si>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</si>
  <si>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</si>
  <si>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</si>
  <si>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</si>
  <si>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</si>
  <si>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</si>
  <si>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</si>
  <si>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</si>
  <si>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</si>
  <si>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</si>
  <si>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</si>
  <si>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</si>
  <si>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</si>
  <si>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</si>
  <si>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</si>
  <si>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</si>
  <si>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</si>
  <si>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</si>
  <si>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</si>
  <si>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</si>
  <si>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</si>
  <si>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</si>
  <si>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</si>
  <si>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</si>
  <si>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</si>
  <si>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</si>
  <si>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</si>
  <si>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</si>
  <si>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</si>
  <si>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</si>
  <si>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</si>
  <si>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</si>
  <si>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</si>
  <si>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</si>
  <si>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</si>
  <si>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</si>
  <si>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</si>
  <si>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</si>
  <si>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</si>
  <si>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</si>
  <si>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</si>
  <si>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</si>
  <si>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</si>
  <si>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</si>
  <si>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</si>
  <si>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</si>
  <si>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</si>
  <si>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</si>
  <si>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</si>
  <si>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</si>
  <si>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</si>
  <si>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</si>
  <si>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</si>
  <si>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</si>
  <si>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</si>
  <si>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</si>
  <si>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</si>
  <si>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</si>
  <si>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</si>
  <si>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</si>
  <si>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</si>
  <si>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</si>
  <si>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</si>
  <si>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</si>
  <si>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</si>
  <si>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</si>
  <si>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</si>
  <si>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</si>
  <si>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</si>
  <si>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</si>
  <si>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</si>
  <si>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</si>
  <si>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</si>
  <si>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</si>
  <si>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</si>
  <si>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</si>
  <si>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</si>
  <si>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</si>
  <si>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</si>
  <si>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</si>
  <si>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</si>
  <si>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</si>
  <si>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</si>
  <si>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</si>
  <si>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</si>
  <si>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</si>
  <si>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</si>
  <si>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</si>
  <si>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</si>
  <si>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</si>
  <si>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</si>
  <si>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</si>
  <si>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</si>
  <si>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</si>
  <si>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</si>
  <si>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</si>
  <si>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</si>
  <si>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</si>
  <si>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</si>
  <si>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</si>
  <si>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</si>
  <si>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</si>
  <si>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</si>
  <si>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</si>
  <si>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</si>
  <si>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</si>
  <si>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</si>
  <si>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</si>
  <si>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</si>
  <si>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</si>
  <si>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</si>
  <si>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</si>
  <si>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</si>
  <si>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</si>
  <si>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</si>
  <si>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</si>
  <si>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</si>
  <si>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</si>
  <si>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</si>
  <si>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</si>
  <si>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</si>
  <si>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</si>
  <si>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</si>
  <si>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</si>
  <si>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</si>
  <si>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</si>
  <si>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</si>
  <si>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</si>
  <si>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</si>
  <si>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</si>
  <si>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</si>
  <si>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</si>
  <si>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</si>
  <si>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</si>
  <si>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</si>
  <si>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</si>
  <si>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</si>
  <si>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</si>
  <si>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</si>
  <si>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</si>
  <si>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</si>
  <si>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</si>
  <si>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</si>
  <si>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</si>
  <si>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</si>
  <si>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</si>
  <si>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</si>
  <si>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</si>
  <si>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</si>
  <si>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</si>
  <si>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</si>
  <si>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</si>
  <si>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</si>
  <si>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</si>
  <si>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</si>
  <si>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</si>
  <si>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</si>
  <si>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</si>
  <si>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</si>
  <si>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</si>
  <si>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</si>
  <si>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</si>
  <si>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</si>
  <si>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</si>
  <si>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</si>
  <si>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</si>
  <si>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</si>
  <si>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</si>
  <si>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</si>
  <si>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</si>
  <si>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</si>
  <si>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</si>
  <si>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</si>
  <si>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</si>
  <si>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</si>
  <si>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</si>
  <si>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</si>
  <si>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</si>
  <si>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</si>
  <si>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</si>
  <si>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</si>
  <si>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</si>
  <si>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</si>
  <si>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</si>
  <si>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</si>
  <si>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</si>
  <si>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</si>
  <si>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</si>
  <si>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</si>
  <si>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</si>
  <si>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</si>
  <si>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</si>
  <si>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</si>
  <si>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</si>
  <si>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</si>
  <si>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</si>
  <si>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</si>
  <si>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</si>
  <si>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</si>
  <si>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</si>
  <si>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</si>
  <si>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</si>
  <si>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</si>
  <si>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</si>
  <si>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</si>
  <si>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</si>
  <si>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</si>
  <si>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</si>
  <si>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</si>
  <si>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</si>
  <si>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</si>
  <si>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</si>
  <si>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</si>
  <si>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</si>
  <si>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</si>
  <si>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</si>
  <si>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</si>
  <si>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</si>
  <si>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</si>
  <si>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</si>
  <si>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</si>
  <si>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</si>
  <si>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</si>
  <si>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</si>
  <si>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</si>
  <si>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</si>
  <si>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</si>
  <si>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</si>
  <si>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</si>
  <si>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</si>
  <si>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</si>
  <si>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</si>
  <si>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</si>
  <si>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</si>
  <si>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</si>
  <si>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</si>
  <si>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</si>
  <si>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</si>
  <si>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</si>
  <si>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</si>
  <si>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</si>
  <si>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</si>
  <si>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</si>
  <si>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</si>
  <si>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</si>
  <si>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</si>
  <si>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</si>
  <si>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</si>
  <si>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</si>
  <si>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</si>
  <si>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</si>
  <si>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</si>
  <si>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</si>
  <si>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</si>
  <si>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</si>
  <si>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</si>
  <si>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</si>
  <si>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</si>
  <si>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</si>
  <si>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</si>
  <si>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</si>
  <si>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</si>
  <si>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</si>
  <si>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</si>
  <si>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</si>
  <si>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</si>
  <si>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</si>
  <si>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</si>
  <si>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</si>
  <si>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</si>
  <si>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</si>
  <si>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</si>
  <si>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</si>
  <si>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</si>
  <si>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</si>
  <si>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</si>
  <si>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</si>
  <si>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</si>
  <si>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</si>
  <si>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</si>
  <si>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</si>
  <si>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</si>
  <si>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</si>
  <si>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</si>
  <si>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</si>
  <si>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</si>
  <si>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</si>
  <si>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</si>
  <si>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</si>
  <si>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</si>
  <si>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</si>
  <si>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</si>
  <si>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</si>
  <si>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</si>
  <si>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</si>
  <si>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</si>
  <si>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</si>
  <si>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</si>
  <si>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</si>
  <si>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</si>
  <si>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</si>
  <si>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</si>
  <si>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</si>
  <si>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</si>
  <si>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</si>
  <si>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</si>
  <si>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</si>
  <si>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</si>
  <si>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</si>
  <si>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</si>
  <si>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</si>
  <si>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</si>
  <si>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</si>
  <si>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</si>
  <si>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</si>
  <si>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</si>
  <si>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</si>
  <si>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</si>
  <si>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</si>
  <si>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</si>
  <si>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</si>
  <si>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</si>
  <si>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</si>
  <si>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</si>
  <si>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</si>
  <si>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</si>
  <si>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</si>
  <si>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</si>
  <si>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</si>
  <si>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</si>
  <si>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</si>
  <si>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</si>
  <si>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</si>
  <si>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</si>
  <si>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</si>
  <si>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</si>
  <si>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</si>
  <si>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</si>
  <si>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</si>
  <si>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</si>
  <si>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</si>
  <si>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</si>
  <si>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</si>
  <si>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</si>
  <si>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</si>
  <si>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</si>
  <si>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</si>
  <si>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</si>
  <si>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</si>
  <si>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</si>
  <si>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</si>
  <si>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</si>
  <si>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</si>
  <si>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</si>
  <si>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</si>
  <si>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</si>
  <si>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</si>
  <si>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</si>
  <si>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</si>
  <si>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</si>
  <si>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</si>
  <si>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</si>
  <si>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</si>
  <si>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</si>
  <si>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</si>
  <si>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</si>
  <si>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</si>
  <si>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</si>
  <si>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</si>
  <si>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</si>
  <si>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</si>
  <si>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</si>
  <si>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</si>
  <si>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</si>
  <si>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</si>
  <si>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</si>
  <si>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</si>
  <si>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</si>
  <si>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</si>
  <si>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</si>
  <si>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</si>
  <si>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</si>
  <si>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</si>
  <si>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</si>
  <si>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</si>
  <si>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</si>
  <si>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</si>
  <si>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</si>
  <si>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</si>
  <si>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</si>
  <si>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</si>
  <si>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</si>
  <si>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</si>
  <si>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</si>
  <si>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</si>
  <si>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</si>
  <si>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</si>
  <si>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</si>
  <si>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</si>
  <si>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</si>
  <si>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</si>
  <si>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</si>
  <si>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</si>
  <si>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</si>
  <si>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</si>
  <si>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</si>
  <si>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</si>
  <si>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</si>
  <si>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</si>
  <si>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</si>
  <si>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</si>
  <si>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</si>
  <si>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</si>
  <si>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</si>
  <si>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</si>
  <si>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</si>
  <si>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</si>
  <si>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</si>
  <si>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</si>
  <si>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</si>
  <si>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</si>
  <si>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</si>
  <si>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</si>
  <si>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</si>
  <si>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</si>
  <si>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</si>
  <si>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</si>
  <si>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</si>
  <si>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</si>
  <si>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</si>
  <si>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</si>
  <si>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</si>
  <si>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</si>
  <si>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</si>
  <si>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</si>
  <si>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</si>
  <si>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</si>
  <si>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</si>
  <si>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</si>
  <si>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</si>
  <si>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</si>
  <si>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</si>
  <si>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</si>
  <si>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</si>
  <si>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</si>
  <si>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</si>
  <si>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</si>
  <si>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</si>
  <si>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</si>
  <si>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</si>
  <si>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</si>
  <si>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</si>
  <si>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</si>
  <si>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</si>
  <si>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</si>
  <si>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</si>
  <si>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</si>
  <si>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</si>
  <si>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</si>
  <si>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</si>
  <si>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</si>
  <si>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</si>
  <si>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</si>
  <si>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</si>
  <si>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</si>
  <si>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</si>
  <si>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</si>
  <si>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</si>
  <si>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</si>
  <si>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</si>
  <si>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</si>
  <si>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</si>
  <si>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</si>
  <si>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</si>
  <si>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</si>
  <si>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</si>
  <si>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</si>
  <si>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</si>
  <si>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</si>
  <si>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</si>
  <si>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</si>
  <si>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</si>
  <si>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</si>
  <si>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</si>
  <si>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</si>
  <si>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</si>
  <si>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</si>
  <si>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</si>
  <si>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</si>
  <si>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</si>
  <si>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</si>
  <si>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</si>
  <si>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</si>
  <si>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</si>
  <si>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</si>
  <si>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</si>
  <si>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</si>
  <si>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</si>
  <si>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</si>
  <si>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</si>
  <si>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</si>
  <si>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</si>
  <si>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</si>
  <si>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</si>
  <si>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</si>
  <si>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</si>
  <si>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</si>
  <si>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</si>
  <si>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</si>
  <si>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</si>
  <si>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</si>
  <si>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</si>
  <si>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</si>
  <si>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</si>
  <si>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</si>
  <si>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</si>
  <si>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</si>
  <si>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</si>
  <si>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</si>
  <si>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</si>
  <si>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</si>
  <si>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</si>
  <si>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</si>
  <si>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</si>
  <si>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</si>
  <si>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</si>
  <si>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</si>
  <si>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</si>
  <si>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</si>
  <si>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</si>
  <si>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</si>
  <si>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</si>
  <si>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</si>
  <si>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</si>
  <si>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</si>
  <si>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</si>
  <si>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</si>
  <si>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</si>
  <si>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</si>
  <si>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</si>
  <si>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</si>
  <si>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</si>
  <si>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</si>
  <si>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</si>
  <si>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</si>
  <si>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</si>
  <si>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</si>
  <si>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</si>
  <si>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</si>
  <si>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</si>
  <si>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</si>
  <si>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</si>
  <si>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</si>
  <si>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</si>
  <si>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</si>
  <si>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</si>
  <si>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</si>
  <si>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</si>
  <si>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</si>
  <si>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</si>
  <si>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</si>
  <si>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</si>
  <si>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</si>
  <si>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</si>
  <si>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</si>
  <si>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</si>
  <si>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</si>
  <si>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</si>
  <si>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</si>
  <si>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</si>
  <si>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</si>
  <si>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</si>
  <si>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</si>
  <si>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</si>
  <si>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</si>
  <si>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</si>
  <si>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</si>
  <si>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</si>
  <si>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</si>
  <si>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</si>
  <si>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</si>
  <si>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</si>
  <si>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</si>
  <si>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</si>
  <si>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</si>
  <si>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</si>
  <si>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</si>
  <si>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</si>
  <si>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</si>
  <si>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</si>
  <si>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</si>
  <si>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</si>
  <si>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</si>
  <si>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</si>
  <si>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</si>
  <si>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</si>
  <si>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</si>
  <si>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</si>
  <si>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</si>
  <si>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</si>
  <si>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</si>
  <si>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</si>
  <si>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</si>
  <si>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</si>
  <si>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</si>
  <si>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</si>
  <si>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</si>
  <si>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</si>
  <si>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</si>
  <si>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</si>
  <si>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</si>
  <si>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</si>
  <si>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</si>
  <si>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</si>
  <si>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</si>
  <si>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</si>
  <si>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</si>
  <si>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</si>
  <si>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</si>
  <si>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</si>
  <si>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</si>
  <si>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</si>
  <si>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</si>
  <si>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</si>
  <si>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</si>
  <si>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</si>
  <si>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</si>
  <si>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</si>
  <si>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</si>
  <si>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</si>
  <si>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</si>
  <si>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</si>
  <si>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</si>
  <si>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</si>
  <si>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</si>
  <si>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</si>
  <si>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</si>
  <si>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</si>
  <si>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</si>
  <si>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</si>
  <si>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</si>
  <si>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</si>
  <si>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</si>
  <si>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</si>
  <si>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</si>
  <si>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</si>
  <si>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</si>
  <si>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</si>
  <si>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</si>
  <si>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</si>
  <si>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</si>
  <si>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</si>
  <si>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</si>
  <si>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</si>
  <si>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</si>
  <si>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</si>
  <si>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</si>
  <si>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</si>
  <si>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</si>
  <si>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</si>
  <si>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</si>
  <si>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</si>
  <si>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</si>
  <si>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</si>
  <si>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</si>
  <si>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</si>
  <si>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</si>
  <si>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</si>
  <si>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</si>
  <si>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</si>
  <si>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</si>
  <si>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</si>
  <si>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</si>
  <si>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</si>
  <si>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</si>
  <si>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</si>
  <si>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</si>
  <si>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</si>
  <si>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</si>
  <si>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</si>
  <si>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</si>
  <si>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</si>
  <si>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</si>
  <si>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</si>
  <si>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</si>
  <si>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</si>
  <si>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</si>
  <si>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</si>
  <si>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</si>
  <si>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</si>
  <si>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</si>
  <si>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</si>
  <si>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</si>
  <si>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</si>
  <si>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</si>
  <si>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</si>
  <si>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</si>
  <si>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</si>
  <si>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</si>
  <si>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</si>
  <si>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</si>
  <si>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</si>
  <si>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</si>
  <si>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</si>
  <si>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</si>
  <si>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</si>
  <si>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</si>
  <si>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</si>
  <si>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</si>
  <si>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</si>
  <si>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</si>
  <si>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</si>
  <si>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</si>
  <si>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</si>
  <si>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</si>
  <si>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</si>
  <si>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</si>
  <si>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</si>
  <si>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</si>
  <si>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</si>
  <si>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</si>
  <si>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</si>
  <si>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</si>
  <si>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</si>
  <si>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</si>
  <si>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</si>
  <si>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</si>
  <si>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</si>
  <si>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</si>
  <si>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</si>
  <si>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</si>
  <si>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</si>
  <si>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</si>
  <si>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</si>
  <si>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</si>
  <si>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</si>
  <si>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</si>
  <si>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</si>
  <si>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</si>
  <si>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</si>
  <si>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</si>
  <si>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</si>
  <si>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</si>
  <si>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</si>
  <si>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</si>
  <si>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</si>
  <si>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</si>
  <si>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</si>
  <si>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</si>
  <si>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</si>
  <si>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</si>
  <si>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</si>
  <si>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</si>
  <si>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</si>
  <si>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</si>
  <si>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</si>
  <si>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</si>
  <si>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</si>
  <si>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</si>
  <si>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</si>
  <si>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</si>
  <si>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</si>
  <si>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</si>
  <si>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</si>
  <si>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</si>
  <si>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</si>
  <si>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</si>
  <si>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</si>
  <si>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</si>
  <si>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</si>
  <si>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</si>
  <si>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</si>
  <si>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</si>
  <si>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</si>
  <si>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</si>
  <si>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</si>
  <si>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</si>
  <si>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</si>
  <si>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</si>
  <si>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</si>
  <si>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</si>
  <si>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</si>
  <si>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</si>
  <si>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</si>
  <si>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</si>
  <si>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</si>
  <si>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</si>
  <si>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</si>
  <si>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</si>
  <si>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</si>
  <si>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</si>
  <si>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</si>
  <si>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</si>
  <si>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</si>
  <si>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</si>
  <si>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</si>
  <si>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</si>
  <si>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</si>
  <si>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</si>
  <si>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</si>
  <si>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</si>
  <si>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</si>
  <si>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</si>
  <si>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</si>
  <si>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</si>
  <si>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</si>
  <si>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</si>
  <si>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</si>
  <si>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</si>
  <si>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</si>
  <si>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</si>
  <si>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</si>
  <si>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</si>
  <si>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</si>
  <si>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</si>
  <si>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</si>
  <si>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</si>
  <si>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</si>
  <si>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</si>
  <si>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</si>
  <si>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</si>
  <si>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</si>
  <si>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</si>
  <si>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</si>
  <si>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</si>
  <si>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</si>
  <si>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</si>
  <si>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</si>
  <si>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</si>
  <si>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</si>
  <si>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</si>
  <si>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</si>
  <si>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</si>
  <si>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</si>
  <si>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</si>
  <si>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</si>
  <si>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</si>
  <si>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</si>
  <si>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</si>
  <si>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</si>
  <si>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</si>
  <si>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</si>
  <si>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</si>
  <si>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</si>
  <si>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</si>
  <si>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</si>
  <si>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</si>
  <si>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</si>
  <si>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</si>
  <si>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</si>
  <si>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</si>
  <si>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</si>
  <si>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</si>
  <si>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</si>
  <si>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</si>
  <si>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</si>
  <si>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</si>
  <si>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</si>
  <si>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</si>
  <si>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</si>
  <si>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</si>
  <si>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</si>
  <si>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</si>
  <si>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</si>
  <si>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</si>
  <si>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</si>
  <si>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</si>
  <si>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</si>
  <si>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</si>
  <si>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</si>
  <si>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</si>
  <si>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</si>
  <si>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</si>
  <si>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</si>
  <si>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</si>
  <si>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</si>
  <si>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</si>
  <si>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</si>
  <si>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</si>
  <si>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</si>
  <si>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</si>
  <si>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</si>
  <si>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</si>
  <si>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</si>
  <si>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</si>
  <si>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</si>
  <si>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</si>
  <si>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</si>
  <si>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</si>
  <si>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</si>
  <si>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</si>
  <si>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</si>
  <si>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</si>
  <si>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</si>
  <si>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</si>
  <si>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</si>
  <si>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</si>
  <si>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</si>
  <si>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</si>
  <si>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</si>
  <si>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</si>
  <si>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</si>
  <si>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</si>
  <si>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</si>
  <si>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</si>
  <si>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</si>
  <si>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</si>
  <si>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</si>
  <si>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</si>
  <si>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</si>
  <si>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</si>
  <si>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</si>
  <si>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</si>
  <si>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</si>
  <si>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</si>
  <si>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</si>
  <si>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</si>
  <si>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</si>
  <si>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</si>
  <si>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</si>
  <si>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</si>
  <si>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</si>
  <si>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</si>
  <si>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</si>
  <si>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</si>
  <si>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</si>
  <si>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</si>
  <si>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</si>
  <si>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</si>
  <si>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</si>
  <si>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</si>
  <si>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</si>
  <si>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</si>
  <si>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</si>
  <si>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</si>
  <si>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</si>
  <si>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</si>
  <si>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</si>
  <si>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</si>
  <si>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</si>
  <si>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</si>
  <si>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</si>
  <si>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</si>
  <si>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</si>
  <si>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</si>
  <si>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</si>
  <si>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</si>
  <si>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</si>
  <si>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</si>
  <si>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</si>
  <si>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</si>
  <si>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</si>
  <si>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</si>
  <si>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</si>
  <si>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</si>
  <si>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</si>
  <si>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</si>
  <si>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</si>
  <si>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</si>
  <si>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</si>
  <si>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</si>
  <si>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</si>
  <si>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</si>
  <si>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</si>
  <si>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</si>
  <si>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</si>
  <si>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</si>
  <si>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</si>
  <si>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</si>
  <si>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</si>
  <si>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</si>
  <si>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</si>
  <si>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</si>
  <si>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</si>
  <si>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</si>
  <si>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</si>
  <si>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</si>
  <si>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</si>
  <si>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</si>
  <si>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</si>
  <si>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</si>
  <si>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</si>
  <si>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</si>
  <si>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</si>
  <si>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</si>
  <si>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</si>
  <si>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</si>
  <si>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</si>
  <si>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</si>
  <si>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</si>
  <si>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</si>
  <si>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</si>
  <si>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</si>
  <si>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</si>
  <si>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</si>
  <si>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</si>
  <si>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</si>
  <si>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</si>
  <si>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</si>
  <si>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</si>
  <si>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</si>
  <si>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</si>
  <si>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</si>
  <si>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</si>
  <si>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</si>
  <si>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</si>
  <si>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</si>
  <si>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</si>
  <si>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</si>
  <si>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</si>
  <si>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</si>
  <si>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</si>
  <si>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</si>
  <si>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</si>
  <si>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</si>
  <si>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</si>
  <si>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</si>
  <si>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</si>
  <si>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</si>
  <si>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</si>
  <si>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</si>
  <si>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</si>
  <si>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</si>
  <si>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</si>
  <si>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</si>
  <si>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</si>
  <si>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</si>
  <si>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</si>
  <si>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</si>
  <si>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</si>
  <si>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</si>
  <si>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</si>
  <si>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</si>
  <si>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</si>
  <si>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</si>
  <si>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</si>
  <si>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</si>
  <si>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</si>
  <si>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</si>
  <si>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</si>
  <si>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</si>
  <si>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</si>
  <si>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</si>
  <si>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</si>
  <si>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</si>
  <si>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</si>
  <si>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</si>
  <si>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</si>
  <si>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</si>
  <si>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</si>
  <si>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</si>
  <si>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</si>
  <si>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</si>
  <si>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</si>
  <si>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</si>
  <si>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</si>
  <si>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</si>
  <si>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</si>
  <si>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</si>
  <si>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</si>
  <si>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</si>
  <si>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</si>
  <si>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</si>
  <si>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</si>
  <si>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</si>
  <si>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</si>
  <si>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</si>
  <si>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</si>
  <si>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</si>
  <si>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</si>
  <si>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</si>
  <si>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</si>
  <si>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</si>
  <si>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</si>
  <si>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</si>
  <si>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</si>
  <si>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</si>
  <si>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</si>
  <si>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</si>
  <si>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</si>
  <si>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</si>
  <si>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</si>
  <si>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</si>
  <si>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</si>
  <si>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</si>
  <si>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</si>
  <si>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</si>
  <si>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</si>
  <si>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</si>
  <si>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</si>
  <si>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</si>
  <si>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</si>
  <si>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</si>
  <si>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</si>
  <si>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</si>
  <si>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</si>
  <si>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</si>
  <si>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</si>
  <si>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</si>
  <si>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</si>
  <si>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</si>
  <si>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</si>
  <si>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</si>
  <si>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</si>
  <si>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</si>
  <si>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</si>
  <si>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</si>
  <si>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</si>
  <si>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</si>
  <si>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</si>
  <si>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</si>
  <si>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</si>
  <si>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</si>
  <si>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</si>
  <si>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</si>
  <si>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</si>
  <si>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</si>
  <si>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</si>
  <si>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</si>
  <si>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</si>
  <si>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</si>
  <si>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</si>
  <si>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</si>
  <si>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</si>
  <si>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</si>
  <si>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</si>
  <si>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</si>
  <si>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</si>
  <si>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</si>
  <si>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</si>
  <si>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</si>
  <si>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</si>
  <si>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</si>
  <si>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</si>
  <si>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</si>
  <si>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</si>
  <si>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</si>
  <si>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</si>
  <si>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</si>
  <si>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</si>
  <si>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</si>
  <si>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</si>
  <si>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</si>
  <si>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</si>
  <si>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</si>
  <si>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</si>
  <si>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</si>
  <si>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</si>
  <si>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</si>
  <si>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</si>
  <si>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</si>
  <si>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</si>
  <si>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</si>
  <si>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</si>
  <si>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</si>
  <si>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</si>
  <si>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</si>
  <si>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</si>
  <si>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</si>
  <si>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</si>
  <si>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</si>
  <si>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</si>
  <si>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</si>
  <si>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</si>
  <si>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</si>
  <si>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</si>
  <si>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</si>
  <si>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</si>
  <si>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</si>
  <si>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</si>
  <si>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</si>
  <si>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</si>
  <si>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</si>
  <si>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</si>
  <si>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</si>
  <si>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</si>
  <si>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</si>
  <si>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</si>
  <si>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</si>
  <si>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</si>
  <si>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</si>
  <si>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</si>
  <si>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</si>
  <si>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</si>
  <si>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</si>
  <si>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</si>
  <si>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</si>
  <si>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</si>
  <si>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</si>
  <si>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</si>
  <si>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</si>
  <si>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</si>
  <si>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</si>
  <si>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</si>
  <si>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</si>
  <si>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</si>
  <si>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</si>
  <si>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</si>
  <si>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</si>
  <si>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</si>
  <si>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</si>
  <si>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</si>
  <si>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</si>
  <si>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</si>
  <si>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</si>
  <si>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</si>
  <si>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</si>
  <si>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</si>
  <si>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</si>
  <si>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</si>
  <si>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</si>
  <si>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</si>
  <si>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</si>
  <si>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</si>
  <si>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</si>
  <si>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</si>
  <si>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</si>
  <si>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</si>
  <si>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</si>
  <si>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</si>
  <si>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</si>
  <si>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</si>
  <si>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</si>
  <si>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</si>
  <si>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</si>
  <si>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</si>
  <si>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</si>
  <si>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</si>
  <si>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</si>
  <si>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</si>
  <si>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</si>
  <si>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</si>
  <si>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</si>
  <si>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</si>
  <si>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</si>
  <si>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</si>
  <si>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</si>
  <si>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</si>
  <si>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</si>
  <si>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</si>
  <si>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</si>
  <si>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</si>
  <si>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</si>
  <si>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</si>
  <si>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</si>
  <si>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</si>
  <si>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</si>
  <si>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</si>
  <si>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</si>
  <si>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</si>
  <si>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</si>
  <si>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</si>
  <si>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</si>
  <si>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</si>
  <si>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</si>
  <si>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</si>
  <si>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</si>
  <si>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</si>
  <si>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</si>
  <si>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</si>
  <si>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</si>
  <si>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</si>
  <si>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</si>
  <si>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</si>
  <si>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</si>
  <si>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</si>
  <si>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</si>
  <si>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</si>
  <si>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</si>
  <si>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</si>
  <si>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</si>
  <si>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</si>
  <si>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</si>
  <si>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</si>
  <si>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</si>
  <si>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</si>
  <si>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</si>
  <si>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</si>
  <si>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</si>
  <si>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</si>
  <si>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</si>
  <si>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</si>
  <si>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</si>
  <si>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</si>
  <si>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</si>
  <si>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</si>
  <si>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</si>
  <si>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</si>
  <si>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</si>
  <si>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</si>
  <si>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</si>
  <si>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</si>
  <si>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</si>
  <si>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</si>
  <si>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</si>
  <si>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</si>
  <si>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</si>
  <si>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</si>
  <si>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</si>
  <si>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</si>
  <si>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</si>
  <si>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</si>
  <si>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</si>
  <si>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</si>
  <si>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</si>
  <si>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</si>
  <si>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</si>
  <si>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</si>
  <si>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</si>
  <si>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</si>
  <si>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</si>
  <si>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</si>
  <si>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</si>
  <si>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</si>
  <si>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</si>
  <si>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</si>
  <si>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</si>
  <si>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</si>
  <si>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</si>
  <si>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</si>
  <si>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</si>
  <si>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</si>
  <si>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</si>
  <si>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</si>
  <si>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</si>
  <si>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</si>
  <si>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</si>
  <si>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</si>
  <si>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</si>
  <si>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</si>
  <si>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</si>
  <si>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</si>
  <si>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</si>
  <si>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</si>
  <si>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</si>
  <si>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</si>
  <si>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</si>
  <si>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</si>
  <si>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</si>
  <si>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</si>
  <si>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</si>
  <si>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</si>
  <si>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</si>
  <si>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</si>
  <si>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</si>
  <si>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</si>
  <si>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</si>
  <si>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</si>
  <si>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</si>
  <si>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</si>
  <si>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</si>
  <si>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</si>
  <si>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</si>
  <si>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</si>
  <si>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</si>
  <si>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</si>
  <si>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</si>
  <si>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</si>
  <si>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</si>
  <si>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</si>
  <si>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</si>
  <si>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</si>
  <si>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</si>
  <si>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</si>
  <si>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</si>
  <si>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</si>
  <si>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</si>
  <si>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</si>
  <si>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</si>
  <si>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</si>
  <si>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</si>
  <si>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</si>
  <si>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</si>
  <si>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</si>
  <si>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</si>
  <si>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</si>
  <si>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</si>
  <si>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</si>
  <si>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</si>
  <si>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</si>
  <si>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</si>
  <si>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</si>
  <si>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</si>
  <si>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</si>
  <si>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</si>
  <si>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</si>
  <si>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</si>
  <si>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</si>
  <si>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</si>
  <si>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</si>
  <si>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</si>
  <si>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</si>
  <si>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</si>
  <si>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</si>
  <si>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</si>
  <si>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</si>
  <si>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</si>
  <si>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</si>
  <si>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</si>
  <si>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</si>
  <si>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</si>
  <si>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</si>
  <si>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</si>
  <si>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</si>
  <si>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</si>
  <si>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</si>
  <si>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</si>
  <si>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</si>
  <si>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</si>
  <si>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</si>
  <si>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</si>
  <si>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</si>
  <si>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</si>
  <si>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</si>
  <si>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</si>
  <si>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</si>
  <si>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</si>
  <si>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</si>
  <si>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</si>
  <si>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</si>
  <si>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</si>
  <si>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</si>
  <si>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</si>
  <si>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</si>
  <si>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</si>
  <si>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</si>
  <si>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</si>
  <si>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</si>
  <si>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</si>
  <si>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</si>
  <si>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</si>
  <si>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</si>
  <si>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</si>
  <si>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</si>
  <si>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</si>
  <si>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</si>
  <si>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</si>
  <si>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</si>
  <si>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</si>
  <si>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</si>
  <si>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</si>
  <si>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</si>
  <si>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</si>
  <si>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</si>
  <si>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</si>
  <si>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</si>
  <si>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</si>
  <si>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</si>
  <si>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</si>
  <si>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</si>
  <si>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</si>
  <si>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</si>
  <si>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</si>
  <si>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</si>
  <si>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</si>
  <si>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</si>
  <si>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</si>
  <si>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</si>
  <si>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</si>
  <si>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</si>
  <si>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</si>
  <si>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</si>
  <si>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</si>
  <si>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</si>
  <si>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</si>
  <si>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</si>
  <si>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</si>
  <si>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</si>
  <si>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</si>
  <si>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</si>
  <si>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</si>
  <si>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</si>
  <si>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</si>
  <si>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</si>
  <si>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</si>
  <si>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</si>
  <si>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</si>
  <si>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</si>
  <si>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</si>
  <si>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</si>
  <si>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</si>
  <si>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</si>
  <si>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</si>
  <si>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</si>
  <si>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</si>
  <si>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</si>
  <si>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</si>
  <si>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</si>
  <si>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</si>
  <si>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</si>
  <si>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</si>
  <si>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</si>
  <si>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</si>
  <si>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</si>
  <si>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</si>
  <si>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</si>
  <si>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</si>
  <si>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</si>
  <si>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</si>
  <si>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</si>
  <si>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</si>
  <si>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</si>
  <si>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</si>
  <si>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</si>
  <si>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</si>
  <si>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</si>
  <si>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</si>
  <si>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</si>
  <si>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</si>
  <si>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</si>
  <si>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</si>
  <si>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</si>
  <si>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</si>
  <si>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</si>
  <si>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</si>
  <si>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</si>
  <si>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</si>
  <si>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</si>
  <si>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</si>
  <si>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</si>
  <si>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</si>
  <si>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</si>
  <si>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</si>
  <si>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</si>
  <si>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</si>
  <si>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</si>
  <si>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</si>
  <si>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</si>
  <si>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</si>
  <si>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</si>
  <si>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</si>
  <si>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</si>
  <si>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</si>
  <si>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</si>
  <si>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</si>
  <si>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</si>
  <si>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</si>
  <si>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</si>
  <si>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</si>
  <si>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</si>
  <si>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</si>
  <si>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</si>
  <si>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</si>
  <si>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</si>
  <si>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</si>
  <si>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</si>
  <si>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</si>
  <si>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</si>
  <si>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</si>
  <si>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</si>
  <si>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</si>
  <si>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</si>
  <si>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</si>
  <si>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</si>
  <si>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</si>
  <si>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</si>
  <si>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</si>
  <si>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</si>
  <si>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</si>
  <si>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</si>
  <si>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</si>
  <si>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</si>
  <si>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</si>
  <si>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</si>
  <si>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</si>
  <si>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</si>
  <si>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</si>
  <si>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</si>
  <si>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</si>
  <si>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</si>
  <si>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</si>
  <si>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</si>
  <si>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</si>
  <si>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</si>
  <si>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</si>
  <si>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</si>
  <si>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</si>
  <si>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</si>
  <si>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</si>
  <si>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</si>
  <si>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</si>
  <si>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</si>
  <si>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</si>
  <si>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</si>
  <si>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</si>
  <si>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</si>
  <si>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</si>
  <si>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</si>
  <si>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</si>
  <si>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</si>
  <si>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</si>
  <si>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</si>
  <si>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</si>
  <si>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</si>
  <si>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</si>
  <si>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</si>
  <si>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</si>
  <si>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</si>
  <si>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</si>
  <si>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</si>
  <si>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</si>
  <si>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</si>
  <si>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</si>
  <si>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</si>
  <si>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</si>
  <si>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</si>
  <si>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</si>
  <si>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</si>
  <si>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</si>
  <si>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</si>
  <si>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</si>
  <si>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</si>
  <si>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</si>
  <si>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</si>
  <si>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</si>
  <si>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</si>
  <si>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</si>
  <si>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</si>
  <si>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</si>
  <si>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</si>
  <si>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</si>
  <si>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</si>
  <si>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</si>
  <si>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</si>
  <si>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</si>
  <si>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</si>
  <si>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</si>
  <si>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</si>
  <si>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</si>
  <si>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</si>
  <si>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</si>
  <si>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</si>
  <si>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</si>
  <si>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</si>
  <si>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</si>
  <si>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</si>
  <si>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</si>
  <si>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</si>
  <si>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</si>
  <si>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</si>
  <si>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</si>
  <si>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</si>
  <si>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</si>
  <si>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</si>
  <si>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</si>
  <si>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</si>
  <si>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</si>
  <si>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</si>
  <si>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</si>
  <si>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</si>
  <si>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</si>
  <si>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</si>
  <si>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</si>
  <si>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</si>
  <si>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</si>
  <si>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</si>
  <si>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</si>
  <si>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</si>
  <si>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</si>
  <si>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</si>
  <si>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</si>
  <si>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</si>
  <si>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</si>
  <si>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</si>
  <si>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</si>
  <si>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</si>
  <si>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</si>
  <si>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</si>
  <si>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</si>
  <si>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</si>
  <si>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</si>
  <si>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</si>
  <si>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</si>
  <si>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</si>
  <si>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</si>
  <si>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</si>
  <si>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</si>
  <si>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</si>
  <si>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</si>
  <si>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</si>
  <si>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</si>
  <si>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</si>
  <si>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</si>
  <si>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</si>
  <si>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</si>
  <si>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</si>
  <si>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</si>
  <si>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</si>
  <si>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</si>
  <si>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</si>
  <si>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</si>
  <si>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</si>
  <si>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</si>
  <si>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</si>
  <si>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</si>
  <si>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</si>
  <si>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</si>
  <si>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</si>
  <si>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</si>
  <si>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</si>
  <si>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</si>
  <si>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</si>
  <si>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</si>
  <si>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</si>
  <si>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</si>
  <si>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</si>
  <si>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</si>
  <si>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</si>
  <si>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</si>
  <si>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</si>
  <si>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</si>
  <si>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</si>
  <si>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</si>
  <si>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</si>
  <si>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</si>
  <si>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</si>
  <si>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</si>
  <si>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</si>
  <si>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</si>
  <si>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</si>
  <si>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</si>
  <si>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</si>
  <si>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</si>
  <si>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</si>
  <si>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</si>
  <si>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</si>
  <si>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</si>
  <si>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</si>
  <si>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</si>
  <si>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</si>
  <si>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</si>
  <si>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</si>
  <si>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</si>
  <si>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</si>
  <si>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</si>
  <si>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</si>
  <si>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</si>
  <si>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</si>
  <si>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</si>
  <si>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</si>
  <si>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</si>
  <si>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</si>
  <si>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</si>
  <si>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</si>
  <si>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</si>
  <si>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</si>
  <si>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</si>
  <si>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</si>
  <si>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</si>
  <si>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</si>
  <si>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</si>
  <si>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</si>
  <si>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</si>
  <si>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</si>
  <si>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</si>
  <si>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</si>
  <si>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</si>
  <si>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</si>
  <si>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</si>
  <si>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</si>
  <si>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</si>
  <si>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</si>
  <si>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</si>
  <si>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</si>
  <si>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</si>
  <si>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</si>
  <si>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</si>
  <si>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</si>
  <si>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</si>
  <si>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</si>
  <si>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</si>
  <si>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</si>
  <si>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</si>
  <si>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</si>
  <si>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</si>
  <si>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</si>
  <si>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</si>
  <si>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</si>
  <si>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</si>
  <si>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</si>
  <si>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</si>
  <si>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</si>
  <si>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</si>
  <si>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</si>
  <si>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</si>
  <si>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</si>
  <si>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</si>
  <si>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</si>
  <si>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</si>
  <si>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</si>
  <si>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</si>
  <si>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</si>
  <si>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</si>
  <si>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</si>
  <si>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</si>
  <si>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</si>
  <si>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</si>
  <si>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</si>
  <si>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</si>
  <si>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</si>
  <si>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</si>
  <si>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</si>
  <si>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</si>
  <si>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</si>
  <si>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</si>
  <si>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</si>
  <si>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</si>
  <si>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</si>
  <si>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</si>
  <si>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</si>
  <si>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</si>
  <si>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</si>
  <si>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</si>
  <si>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</si>
  <si>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</si>
  <si>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</si>
  <si>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</si>
  <si>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</si>
  <si>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</si>
  <si>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</si>
  <si>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</si>
  <si>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</si>
  <si>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</si>
  <si>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</si>
  <si>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</si>
  <si>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</si>
  <si>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</si>
  <si>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</si>
  <si>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</si>
  <si>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</si>
  <si>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</si>
  <si>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</si>
  <si>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</si>
  <si>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</si>
  <si>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</si>
  <si>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</si>
  <si>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</si>
  <si>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</si>
  <si>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</si>
  <si>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</si>
  <si>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</si>
  <si>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</si>
  <si>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</si>
  <si>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</si>
  <si>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</si>
  <si>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</si>
  <si>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</si>
  <si>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</si>
  <si>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</si>
  <si>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</si>
  <si>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</si>
  <si>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</si>
  <si>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</si>
  <si>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</si>
  <si>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</si>
  <si>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</si>
  <si>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</si>
  <si>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</si>
  <si>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</si>
  <si>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</si>
  <si>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</si>
  <si>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</si>
  <si>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</si>
  <si>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</si>
  <si>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</si>
  <si>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</si>
  <si>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</si>
  <si>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</si>
  <si>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</si>
  <si>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</si>
  <si>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</si>
  <si>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</si>
  <si>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</si>
  <si>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</si>
  <si>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</si>
  <si>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</si>
  <si>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</si>
  <si>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</si>
  <si>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</si>
  <si>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</si>
  <si>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</si>
  <si>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</si>
  <si>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</si>
  <si>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</si>
  <si>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</si>
  <si>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</si>
  <si>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</si>
  <si>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</si>
  <si>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</si>
  <si>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</si>
  <si>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</si>
  <si>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</si>
  <si>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</si>
  <si>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</si>
  <si>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</si>
  <si>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</si>
  <si>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</si>
  <si>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</si>
  <si>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</si>
  <si>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</si>
  <si>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</si>
  <si>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</si>
  <si>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</si>
  <si>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</si>
  <si>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</si>
  <si>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</si>
  <si>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</si>
  <si>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</si>
  <si>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</si>
  <si>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</si>
  <si>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</si>
  <si>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</si>
  <si>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</si>
  <si>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</si>
  <si>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</si>
  <si>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</si>
  <si>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</si>
  <si>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</si>
  <si>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</si>
  <si>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</si>
  <si>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</si>
  <si>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</si>
  <si>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</si>
  <si>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</si>
  <si>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</si>
  <si>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</si>
  <si>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</si>
  <si>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</si>
  <si>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</si>
  <si>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</si>
  <si>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</si>
  <si>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</si>
  <si>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</si>
  <si>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</si>
  <si>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</si>
  <si>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</si>
  <si>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</si>
  <si>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</si>
  <si>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</si>
  <si>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</si>
  <si>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</si>
  <si>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</si>
  <si>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</si>
  <si>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</si>
  <si>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</si>
  <si>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</si>
  <si>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</si>
  <si>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</si>
  <si>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</si>
  <si>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</si>
  <si>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</si>
  <si>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</si>
  <si>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</si>
  <si>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</si>
  <si>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</si>
  <si>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</si>
  <si>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</si>
  <si>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</si>
  <si>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</si>
  <si>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</si>
  <si>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</si>
  <si>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</si>
  <si>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</si>
  <si>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</si>
  <si>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</si>
  <si>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</si>
  <si>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</si>
  <si>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</si>
  <si>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</si>
  <si>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</si>
  <si>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</si>
  <si>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</si>
  <si>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</si>
  <si>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</si>
  <si>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</si>
  <si>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</si>
  <si>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</si>
  <si>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</si>
  <si>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</si>
  <si>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</si>
  <si>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</si>
  <si>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</si>
  <si>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</si>
  <si>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</si>
  <si>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</si>
  <si>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</si>
  <si>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</si>
  <si>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</si>
  <si>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</si>
  <si>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</si>
  <si>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</si>
  <si>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</si>
  <si>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</si>
  <si>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</si>
  <si>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</si>
  <si>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</si>
  <si>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</si>
  <si>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</si>
  <si>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</si>
  <si>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</si>
  <si>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</si>
  <si>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</si>
  <si>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</si>
  <si>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</si>
  <si>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</si>
  <si>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</si>
  <si>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</si>
  <si>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</si>
  <si>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</si>
  <si>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</si>
  <si>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</si>
  <si>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</si>
  <si>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</si>
  <si>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</si>
  <si>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</si>
  <si>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</si>
  <si>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</si>
  <si>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</si>
  <si>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</si>
  <si>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</si>
  <si>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</si>
  <si>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</si>
  <si>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</si>
  <si>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</si>
  <si>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</si>
  <si>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</si>
  <si>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</si>
  <si>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</si>
  <si>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</si>
  <si>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</si>
  <si>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</si>
  <si>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</si>
  <si>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</si>
  <si>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</si>
  <si>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</si>
  <si>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</si>
  <si>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</si>
  <si>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</si>
  <si>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</si>
  <si>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</si>
  <si>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</si>
  <si>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</si>
  <si>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</si>
  <si>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</si>
  <si>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</si>
  <si>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</si>
  <si>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</si>
  <si>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</si>
  <si>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</si>
  <si>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</si>
  <si>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</si>
  <si>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</si>
  <si>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</si>
  <si>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</si>
  <si>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</si>
  <si>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</si>
  <si>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</si>
  <si>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</si>
  <si>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</si>
  <si>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</si>
  <si>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</si>
  <si>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</si>
  <si>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</si>
  <si>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</si>
  <si>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</si>
  <si>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</si>
  <si>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</si>
  <si>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</si>
  <si>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</si>
  <si>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</si>
  <si>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</si>
  <si>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</si>
  <si>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</si>
  <si>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</si>
  <si>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</si>
  <si>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</si>
  <si>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</si>
  <si>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</si>
  <si>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</si>
  <si>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</si>
  <si>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</si>
  <si>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</si>
  <si>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</si>
  <si>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</si>
  <si>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</si>
  <si>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</si>
  <si>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</si>
  <si>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</si>
  <si>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</si>
  <si>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</si>
  <si>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</si>
  <si>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</si>
  <si>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</si>
  <si>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</si>
  <si>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</si>
  <si>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</si>
  <si>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</si>
  <si>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</si>
  <si>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</si>
  <si>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</si>
  <si>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</si>
  <si>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</si>
  <si>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</si>
  <si>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</si>
  <si>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</si>
  <si>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</si>
  <si>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</si>
  <si>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</si>
  <si>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</si>
  <si>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</si>
  <si>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</si>
  <si>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</si>
  <si>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</si>
  <si>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</si>
  <si>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</si>
  <si>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</si>
  <si>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</si>
  <si>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</si>
  <si>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</si>
  <si>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</si>
  <si>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</si>
  <si>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</si>
  <si>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</si>
  <si>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</si>
  <si>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</si>
  <si>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</si>
  <si>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</si>
  <si>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</si>
  <si>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</si>
  <si>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</si>
  <si>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</si>
  <si>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</si>
  <si>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</si>
  <si>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</si>
  <si>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</si>
  <si>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</si>
  <si>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</si>
  <si>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</si>
  <si>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</si>
  <si>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</si>
  <si>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</si>
  <si>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</si>
  <si>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</si>
  <si>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</si>
  <si>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</si>
  <si>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</si>
  <si>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</si>
  <si>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</si>
  <si>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</si>
  <si>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</si>
  <si>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</si>
  <si>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</si>
  <si>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</si>
  <si>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</si>
  <si>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</si>
  <si>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</si>
  <si>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</si>
  <si>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</si>
  <si>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</si>
  <si>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</si>
  <si>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</si>
  <si>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</si>
  <si>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</si>
  <si>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</si>
  <si>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</si>
  <si>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</si>
  <si>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</si>
  <si>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</si>
  <si>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</si>
  <si>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</si>
  <si>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</si>
  <si>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</si>
  <si>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</si>
  <si>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</si>
  <si>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</si>
  <si>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</si>
  <si>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</si>
  <si>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</si>
  <si>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</si>
  <si>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</si>
  <si>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</si>
  <si>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</si>
  <si>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</si>
  <si>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</si>
  <si>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</si>
  <si>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</si>
  <si>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</si>
  <si>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</si>
  <si>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</si>
  <si>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</si>
  <si>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</si>
  <si>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</si>
  <si>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</si>
  <si>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</si>
  <si>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</si>
  <si>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</si>
  <si>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</si>
  <si>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</si>
  <si>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</si>
  <si>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</si>
  <si>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</si>
  <si>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</si>
  <si>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</si>
  <si>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</si>
  <si>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</si>
  <si>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</si>
  <si>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</si>
  <si>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</si>
  <si>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</si>
  <si>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</si>
  <si>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</si>
  <si>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</si>
  <si>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</si>
  <si>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</si>
  <si>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</si>
  <si>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</si>
  <si>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</si>
  <si>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</si>
  <si>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</si>
  <si>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</si>
  <si>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</si>
  <si>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</si>
  <si>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</si>
  <si>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</si>
  <si>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</si>
  <si>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</si>
  <si>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</si>
  <si>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</si>
  <si>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</si>
  <si>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</si>
  <si>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</si>
  <si>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</si>
  <si>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</si>
  <si>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</si>
  <si>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</si>
  <si>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</si>
  <si>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</si>
  <si>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</si>
  <si>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</si>
  <si>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</si>
  <si>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</si>
  <si>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</si>
  <si>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</si>
  <si>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</si>
  <si>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</si>
  <si>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</si>
  <si>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</si>
  <si>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</si>
  <si>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</si>
  <si>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</si>
  <si>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</si>
  <si>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</si>
  <si>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</si>
  <si>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</si>
  <si>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</si>
  <si>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</si>
  <si>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</si>
  <si>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</si>
  <si>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</si>
  <si>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</si>
  <si>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</si>
  <si>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</si>
  <si>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</si>
  <si>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</si>
  <si>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</si>
  <si>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</si>
  <si>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</si>
  <si>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</si>
  <si>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</si>
  <si>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</si>
  <si>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</si>
  <si>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</si>
  <si>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</si>
  <si>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</si>
  <si>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</si>
  <si>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</si>
  <si>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</si>
  <si>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</si>
  <si>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</si>
  <si>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</si>
  <si>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</si>
  <si>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</si>
  <si>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</si>
  <si>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</si>
  <si>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</si>
  <si>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</si>
  <si>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</si>
  <si>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</si>
  <si>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</si>
  <si>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</si>
  <si>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</si>
  <si>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</si>
  <si>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</si>
  <si>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</si>
  <si>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</si>
  <si>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</si>
  <si>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</si>
  <si>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</si>
  <si>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</si>
  <si>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</si>
  <si>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</si>
  <si>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</si>
  <si>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</si>
  <si>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</si>
  <si>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</si>
  <si>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</si>
  <si>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</si>
  <si>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</si>
  <si>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</si>
  <si>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</si>
  <si>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</si>
  <si>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</si>
  <si>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</si>
  <si>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</si>
  <si>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</si>
  <si>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</si>
  <si>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</si>
  <si>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</si>
  <si>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</si>
  <si>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</si>
  <si>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</si>
  <si>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</si>
  <si>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</si>
  <si>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</si>
  <si>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</si>
  <si>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</si>
  <si>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</si>
  <si>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</si>
  <si>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</si>
  <si>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</si>
  <si>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</si>
  <si>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</si>
  <si>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</si>
  <si>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</si>
  <si>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</si>
  <si>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</si>
  <si>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</si>
  <si>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</si>
  <si>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</si>
  <si>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</si>
  <si>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</si>
  <si>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</si>
  <si>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</si>
  <si>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</si>
  <si>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</si>
  <si>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</si>
  <si>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</si>
  <si>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</si>
  <si>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</si>
  <si>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</si>
  <si>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</si>
  <si>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</si>
  <si>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</si>
  <si>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</si>
  <si>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</si>
  <si>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</si>
  <si>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</si>
  <si>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</si>
  <si>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</si>
  <si>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</si>
  <si>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</si>
  <si>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</si>
  <si>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</si>
  <si>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</si>
  <si>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</si>
  <si>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</si>
  <si>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</si>
  <si>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</si>
  <si>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</si>
  <si>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</si>
  <si>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</si>
  <si>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</si>
  <si>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</si>
  <si>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</si>
  <si>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</si>
  <si>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</si>
  <si>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</si>
  <si>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</si>
  <si>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</si>
  <si>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</si>
  <si>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</si>
  <si>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</si>
  <si>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</si>
  <si>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</si>
  <si>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</si>
  <si>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</si>
  <si>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</si>
  <si>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</si>
  <si>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</si>
  <si>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</si>
  <si>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</si>
  <si>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</si>
  <si>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</si>
  <si>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</si>
  <si>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</si>
  <si>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</si>
  <si>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</si>
  <si>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</si>
  <si>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</si>
  <si>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</si>
  <si>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</si>
  <si>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</si>
  <si>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</si>
  <si>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</si>
  <si>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</si>
  <si>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</si>
  <si>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</si>
  <si>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</si>
  <si>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</si>
  <si>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</si>
  <si>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</si>
  <si>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</si>
  <si>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</si>
  <si>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</si>
  <si>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</si>
  <si>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</si>
  <si>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</si>
  <si>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</si>
  <si>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</si>
  <si>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</si>
  <si>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</si>
  <si>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</si>
  <si>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</si>
  <si>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</si>
  <si>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</si>
  <si>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</si>
  <si>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</si>
  <si>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</si>
  <si>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</si>
  <si>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</si>
  <si>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</si>
  <si>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</si>
  <si>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</si>
  <si>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</si>
  <si>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</si>
  <si>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</si>
  <si>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</si>
  <si>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</si>
  <si>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</si>
  <si>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</si>
  <si>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</si>
  <si>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</si>
  <si>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</si>
  <si>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</si>
  <si>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</si>
  <si>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</si>
  <si>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</si>
  <si>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</si>
  <si>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</si>
  <si>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</si>
  <si>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</si>
  <si>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</si>
  <si>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</si>
  <si>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</si>
  <si>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</si>
  <si>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</si>
  <si>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</si>
  <si>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</si>
  <si>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</si>
  <si>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</si>
  <si>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</si>
  <si>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</si>
  <si>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</si>
  <si>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</si>
  <si>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</si>
  <si>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</si>
  <si>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</si>
  <si>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</si>
  <si>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</si>
  <si>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</si>
  <si>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</si>
  <si>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</si>
  <si>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</si>
  <si>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</si>
  <si>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</si>
  <si>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</si>
  <si>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</si>
  <si>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</si>
  <si>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</si>
  <si>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</si>
  <si>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</si>
  <si>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</si>
  <si>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</si>
  <si>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</si>
  <si>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</si>
  <si>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</si>
  <si>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</si>
  <si>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</si>
  <si>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</si>
  <si>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</si>
  <si>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</si>
  <si>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</si>
  <si>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</si>
  <si>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</si>
  <si>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</si>
  <si>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</si>
  <si>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</si>
  <si>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</si>
  <si>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</si>
  <si>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</si>
  <si>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</si>
  <si>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</si>
  <si>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</si>
  <si>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</si>
  <si>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</si>
  <si>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</si>
  <si>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</si>
  <si>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</si>
  <si>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</si>
  <si>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</si>
  <si>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</si>
  <si>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</si>
  <si>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</si>
  <si>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</si>
  <si>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</si>
  <si>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</si>
  <si>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</si>
  <si>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</si>
  <si>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</si>
  <si>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</si>
  <si>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</si>
  <si>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</si>
  <si>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</si>
  <si>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</si>
  <si>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</si>
  <si>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</si>
  <si>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</si>
  <si>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</si>
  <si>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</si>
  <si>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</si>
  <si>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</si>
  <si>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</si>
  <si>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</si>
  <si>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</si>
  <si>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</si>
  <si>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</si>
  <si>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</si>
  <si>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</si>
  <si>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</si>
  <si>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</si>
  <si>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</si>
  <si>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</si>
  <si>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</si>
  <si>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</si>
  <si>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</si>
  <si>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</si>
  <si>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</si>
  <si>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</si>
  <si>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</si>
  <si>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</si>
  <si>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</si>
  <si>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</si>
  <si>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</si>
  <si>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</si>
  <si>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</si>
  <si>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</si>
  <si>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</si>
  <si>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</si>
  <si>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</si>
  <si>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</si>
  <si>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</si>
  <si>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</si>
  <si>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</si>
  <si>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</si>
  <si>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</si>
  <si>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</si>
  <si>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</si>
  <si>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</si>
  <si>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</si>
  <si>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</si>
  <si>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</si>
  <si>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</si>
  <si>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</si>
  <si>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</si>
  <si>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</si>
  <si>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</si>
  <si>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</si>
  <si>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</si>
  <si>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</si>
  <si>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</si>
  <si>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</si>
  <si>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</si>
  <si>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</si>
  <si>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</si>
  <si>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</si>
  <si>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</si>
  <si>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</si>
  <si>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</si>
  <si>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</si>
  <si>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</si>
  <si>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</si>
  <si>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</si>
  <si>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</si>
  <si>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</si>
  <si>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</si>
  <si>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</si>
  <si>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</si>
  <si>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</si>
  <si>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</si>
  <si>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</si>
  <si>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</si>
  <si>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</si>
  <si>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</si>
  <si>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</si>
  <si>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</si>
  <si>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</si>
  <si>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</si>
  <si>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</si>
  <si>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</si>
  <si>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</si>
  <si>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</si>
  <si>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</si>
  <si>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</si>
  <si>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</si>
  <si>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</si>
  <si>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</si>
  <si>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</si>
  <si>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</si>
  <si>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</si>
  <si>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</si>
  <si>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</si>
  <si>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</si>
  <si>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</si>
  <si>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</si>
  <si>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</si>
  <si>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</si>
  <si>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</si>
  <si>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</si>
  <si>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</si>
  <si>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</si>
  <si>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</si>
  <si>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</si>
  <si>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</si>
  <si>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</si>
  <si>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</si>
  <si>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</si>
  <si>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</si>
  <si>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</si>
  <si>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</si>
  <si>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</si>
  <si>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</si>
  <si>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</si>
  <si>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</si>
  <si>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</si>
  <si>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</si>
  <si>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</si>
  <si>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</si>
  <si>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</si>
  <si>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</si>
  <si>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</si>
  <si>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</si>
  <si>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</si>
  <si>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</si>
  <si>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</si>
  <si>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</si>
  <si>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</si>
  <si>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</si>
  <si>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</si>
  <si>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</si>
  <si>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</si>
  <si>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</si>
  <si>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</si>
  <si>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</si>
  <si>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</si>
  <si>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</si>
  <si>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</si>
  <si>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</si>
  <si>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</si>
  <si>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</si>
  <si>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</si>
  <si>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</si>
  <si>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</si>
  <si>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</si>
  <si>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</si>
  <si>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</si>
  <si>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</si>
  <si>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</si>
  <si>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</si>
  <si>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</si>
  <si>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</si>
  <si>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</si>
  <si>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</si>
  <si>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</si>
  <si>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</si>
  <si>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</si>
  <si>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</si>
  <si>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</si>
  <si>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</si>
  <si>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</si>
  <si>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</si>
  <si>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</si>
  <si>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</si>
  <si>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</si>
  <si>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</si>
  <si>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</si>
  <si>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</si>
  <si>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</si>
  <si>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</si>
  <si>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</si>
  <si>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</si>
  <si>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</si>
  <si>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</si>
  <si>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</si>
  <si>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</si>
  <si>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</si>
  <si>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</si>
  <si>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</si>
  <si>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</si>
  <si>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</si>
  <si>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</si>
  <si>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</si>
  <si>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</si>
  <si>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</si>
  <si>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</si>
  <si>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</si>
  <si>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</si>
  <si>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</si>
  <si>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</si>
  <si>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</si>
  <si>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</si>
  <si>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</si>
  <si>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</si>
  <si>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</si>
  <si>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</si>
  <si>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</si>
  <si>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</si>
  <si>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</si>
  <si>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</si>
  <si>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</si>
  <si>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</si>
  <si>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</si>
  <si>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</si>
  <si>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</si>
  <si>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</si>
  <si>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</si>
  <si>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</si>
  <si>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</si>
  <si>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</si>
  <si>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</si>
  <si>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</si>
  <si>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</si>
  <si>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</si>
  <si>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</si>
  <si>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</si>
  <si>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</si>
  <si>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</si>
  <si>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</si>
  <si>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</si>
  <si>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</si>
  <si>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</si>
  <si>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</si>
  <si>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</si>
  <si>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</si>
  <si>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</si>
  <si>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</si>
  <si>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</si>
  <si>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</si>
  <si>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</si>
  <si>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</si>
  <si>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</si>
  <si>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</si>
  <si>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</si>
  <si>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</si>
  <si>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</si>
  <si>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</si>
  <si>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</si>
  <si>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</si>
  <si>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</si>
  <si>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</si>
  <si>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</si>
  <si>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</si>
  <si>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</si>
  <si>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</si>
  <si>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</si>
  <si>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</si>
  <si>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</si>
  <si>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</si>
  <si>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</si>
  <si>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</si>
  <si>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</si>
  <si>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</si>
  <si>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</si>
  <si>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</si>
  <si>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</si>
  <si>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</si>
  <si>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</si>
  <si>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</si>
  <si>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</si>
  <si>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</si>
  <si>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</si>
  <si>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</si>
  <si>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</si>
  <si>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</si>
  <si>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</si>
  <si>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</si>
  <si>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</si>
  <si>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</si>
  <si>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</si>
  <si>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</si>
  <si>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</si>
  <si>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</si>
  <si>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</si>
  <si>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</si>
  <si>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</si>
  <si>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</si>
  <si>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</si>
  <si>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</si>
  <si>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</si>
  <si>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</si>
  <si>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</si>
  <si>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</si>
  <si>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</si>
  <si>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</si>
  <si>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</si>
  <si>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</si>
  <si>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</si>
  <si>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</si>
  <si>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</si>
  <si>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</si>
  <si>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</si>
  <si>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</si>
  <si>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</si>
  <si>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</si>
  <si>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</si>
  <si>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</si>
  <si>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</si>
  <si>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</si>
  <si>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</si>
  <si>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</si>
  <si>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</si>
  <si>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</si>
  <si>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</si>
  <si>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</si>
  <si>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</si>
  <si>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</si>
  <si>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</si>
  <si>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</si>
  <si>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</si>
  <si>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</si>
  <si>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</si>
  <si>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</si>
  <si>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</si>
  <si>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</si>
  <si>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</si>
  <si>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</si>
  <si>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</si>
  <si>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</si>
  <si>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</si>
  <si>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</si>
  <si>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</si>
  <si>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</si>
  <si>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</si>
  <si>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</si>
  <si>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</si>
  <si>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</si>
  <si>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</si>
  <si>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</si>
  <si>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</si>
  <si>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</si>
  <si>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</si>
  <si>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</si>
  <si>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</si>
  <si>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</si>
  <si>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</si>
  <si>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</si>
  <si>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</si>
  <si>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</si>
  <si>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</si>
  <si>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</si>
  <si>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</si>
  <si>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</si>
  <si>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</si>
  <si>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</si>
  <si>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</si>
  <si>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</si>
  <si>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</si>
  <si>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</si>
  <si>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</si>
  <si>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</si>
  <si>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</si>
  <si>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</si>
  <si>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</si>
  <si>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</si>
  <si>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</si>
  <si>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</si>
  <si>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</si>
  <si>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</si>
  <si>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</si>
  <si>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</si>
  <si>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</si>
  <si>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</si>
  <si>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</si>
  <si>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</si>
  <si>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</si>
  <si>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</si>
  <si>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</si>
  <si>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</si>
  <si>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</si>
  <si>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</si>
  <si>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</si>
  <si>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</si>
  <si>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</si>
  <si>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</si>
  <si>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</si>
  <si>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</si>
  <si>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</si>
  <si>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</si>
  <si>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</si>
  <si>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</si>
  <si>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</si>
  <si>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</si>
  <si>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</si>
  <si>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</si>
  <si>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</si>
  <si>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</si>
  <si>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</si>
  <si>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</si>
  <si>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</si>
  <si>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</si>
  <si>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</si>
  <si>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</si>
  <si>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</si>
  <si>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</si>
  <si>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</si>
  <si>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</si>
  <si>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</si>
  <si>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</si>
  <si>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</si>
  <si>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</si>
  <si>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</si>
  <si>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</si>
  <si>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</si>
  <si>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</si>
  <si>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</si>
  <si>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</si>
  <si>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</si>
  <si>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</si>
  <si>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</si>
  <si>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</si>
  <si>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</si>
  <si>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</si>
  <si>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</si>
  <si>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</si>
  <si>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</si>
  <si>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</si>
  <si>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</si>
  <si>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</si>
  <si>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</si>
  <si>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</si>
  <si>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</si>
  <si>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</si>
  <si>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</si>
  <si>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</si>
  <si>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</si>
  <si>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</si>
  <si>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</si>
  <si>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</si>
  <si>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</si>
  <si>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</si>
  <si>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</si>
  <si>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</si>
  <si>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</si>
  <si>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</si>
  <si>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</si>
  <si>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</si>
  <si>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</si>
  <si>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</si>
  <si>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</si>
  <si>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</si>
  <si>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</si>
  <si>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</si>
  <si>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</si>
  <si>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</si>
  <si>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</si>
  <si>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</si>
  <si>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</si>
  <si>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</si>
  <si>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</si>
  <si>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</si>
  <si>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</si>
  <si>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</si>
  <si>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</si>
  <si>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</si>
  <si>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</si>
  <si>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</si>
  <si>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</si>
  <si>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</si>
  <si>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</si>
  <si>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</si>
  <si>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</si>
  <si>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</si>
  <si>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</si>
  <si>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</si>
  <si>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</si>
  <si>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</si>
  <si>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</si>
  <si>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</si>
  <si>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</si>
  <si>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</si>
  <si>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</si>
  <si>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</si>
  <si>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</si>
  <si>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</si>
  <si>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</si>
  <si>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</si>
  <si>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</si>
  <si>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</si>
  <si>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</si>
  <si>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</si>
  <si>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</si>
  <si>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</si>
  <si>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</si>
  <si>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</si>
  <si>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</si>
  <si>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</si>
  <si>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</si>
  <si>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</si>
  <si>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</si>
  <si>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</si>
  <si>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</si>
  <si>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</si>
  <si>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</si>
  <si>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</si>
  <si>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</si>
  <si>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</si>
  <si>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</si>
  <si>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</si>
  <si>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</si>
  <si>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</si>
  <si>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</si>
  <si>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</si>
  <si>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</si>
  <si>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</si>
  <si>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</si>
  <si>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</si>
  <si>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</si>
  <si>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</si>
  <si>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</si>
  <si>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</si>
  <si>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</si>
  <si>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</si>
  <si>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</si>
  <si>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</si>
  <si>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</si>
  <si>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</si>
  <si>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</si>
  <si>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</si>
  <si>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</si>
  <si>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</si>
  <si>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</si>
  <si>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</si>
  <si>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</si>
  <si>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</si>
  <si>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</si>
  <si>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</si>
  <si>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</si>
  <si>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</si>
  <si>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</si>
  <si>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</si>
  <si>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</si>
  <si>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</si>
  <si>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</si>
  <si>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</si>
  <si>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</si>
  <si>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</si>
  <si>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</si>
  <si>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</si>
  <si>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</si>
  <si>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</si>
  <si>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</si>
  <si>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</si>
  <si>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</si>
  <si>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</si>
  <si>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</si>
  <si>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</si>
  <si>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</si>
  <si>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</si>
  <si>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</si>
  <si>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</si>
  <si>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</si>
  <si>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</si>
  <si>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</si>
  <si>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</si>
  <si>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</si>
  <si>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</si>
  <si>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</si>
  <si>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</si>
  <si>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</si>
  <si>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</si>
  <si>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</si>
  <si>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</si>
  <si>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</si>
  <si>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</si>
  <si>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</si>
  <si>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</si>
  <si>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</si>
  <si>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</si>
  <si>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</si>
  <si>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</si>
  <si>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</si>
  <si>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</si>
  <si>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</si>
  <si>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</si>
  <si>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</si>
  <si>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</si>
  <si>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</si>
  <si>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</si>
  <si>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</si>
  <si>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</si>
  <si>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</si>
  <si>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</si>
  <si>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</si>
  <si>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</si>
  <si>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</si>
  <si>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</si>
  <si>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</si>
  <si>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</si>
  <si>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</si>
  <si>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</si>
  <si>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</si>
  <si>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</si>
  <si>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</si>
  <si>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</si>
  <si>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</si>
  <si>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</si>
  <si>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</si>
  <si>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</si>
  <si>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</si>
  <si>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</si>
  <si>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</si>
  <si>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</si>
  <si>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</si>
  <si>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</si>
  <si>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</si>
  <si>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</si>
  <si>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</si>
  <si>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</si>
  <si>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</si>
  <si>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</si>
  <si>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</si>
  <si>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</si>
  <si>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</si>
  <si>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</si>
  <si>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</si>
  <si>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</si>
  <si>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</si>
  <si>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</si>
  <si>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</si>
  <si>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</si>
  <si>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</si>
  <si>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</si>
  <si>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</si>
  <si>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</si>
  <si>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</si>
  <si>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</si>
  <si>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</si>
  <si>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</si>
  <si>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</si>
  <si>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</si>
  <si>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</si>
  <si>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</si>
  <si>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</si>
  <si>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</si>
  <si>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</si>
  <si>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</si>
  <si>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</si>
  <si>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</si>
  <si>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</si>
  <si>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</si>
  <si>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</si>
  <si>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</si>
  <si>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</si>
  <si>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</si>
  <si>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</si>
  <si>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</si>
  <si>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</si>
  <si>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</si>
  <si>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</si>
  <si>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</si>
  <si>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</si>
  <si>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</si>
  <si>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</si>
  <si>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</si>
  <si>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</si>
  <si>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</si>
  <si>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</si>
  <si>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</si>
  <si>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</si>
  <si>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</si>
  <si>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</si>
  <si>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</si>
  <si>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</si>
  <si>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</si>
  <si>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</si>
  <si>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</si>
  <si>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</si>
  <si>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</si>
  <si>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</si>
  <si>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</si>
  <si>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</si>
  <si>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</si>
  <si>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</si>
  <si>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</si>
  <si>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</si>
  <si>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</si>
  <si>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</si>
  <si>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</si>
  <si>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</si>
  <si>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</si>
  <si>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</si>
  <si>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</si>
  <si>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</si>
  <si>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</si>
  <si>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</si>
  <si>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</si>
  <si>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</si>
  <si>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</si>
  <si>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</si>
  <si>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</si>
  <si>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</si>
  <si>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</si>
  <si>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</si>
  <si>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</si>
  <si>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</si>
  <si>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</si>
  <si>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</si>
  <si>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</si>
  <si>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</si>
  <si>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</si>
  <si>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</si>
  <si>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</si>
  <si>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</si>
  <si>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</si>
  <si>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</si>
  <si>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</si>
  <si>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</si>
  <si>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</si>
  <si>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</si>
  <si>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</si>
  <si>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</si>
  <si>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</si>
  <si>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</si>
  <si>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</si>
  <si>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</si>
  <si>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</si>
  <si>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</si>
  <si>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</si>
  <si>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</si>
  <si>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</si>
  <si>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</si>
  <si>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</si>
  <si>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</si>
  <si>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</si>
  <si>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</si>
  <si>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</si>
  <si>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</si>
  <si>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</si>
  <si>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</si>
  <si>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</si>
  <si>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</si>
  <si>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</si>
  <si>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</si>
  <si>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</si>
  <si>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</si>
  <si>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</si>
  <si>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</si>
  <si>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</si>
  <si>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</si>
  <si>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</si>
  <si>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</si>
  <si>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</si>
  <si>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</si>
  <si>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</si>
  <si>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</si>
  <si>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</si>
  <si>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</si>
  <si>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</si>
  <si>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</si>
  <si>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</si>
  <si>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</si>
  <si>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</si>
  <si>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</si>
  <si>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</si>
  <si>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</si>
  <si>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</si>
  <si>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</si>
  <si>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</si>
  <si>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</si>
  <si>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</si>
  <si>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</si>
  <si>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</si>
  <si>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</si>
  <si>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</si>
  <si>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</si>
  <si>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</si>
  <si>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</si>
  <si>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</si>
  <si>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</si>
  <si>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</si>
  <si>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</si>
  <si>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</si>
  <si>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</si>
  <si>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</si>
  <si>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</si>
  <si>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</si>
  <si>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</si>
  <si>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</si>
  <si>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</si>
  <si>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</si>
  <si>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</si>
  <si>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</si>
  <si>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</si>
  <si>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</si>
  <si>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</si>
  <si>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</si>
  <si>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</si>
  <si>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</si>
  <si>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</si>
  <si>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</si>
  <si>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</si>
  <si>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</si>
  <si>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</si>
  <si>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</si>
  <si>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</si>
  <si>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</si>
  <si>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</si>
  <si>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</si>
  <si>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</si>
  <si>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</si>
  <si>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</si>
  <si>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</si>
  <si>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</si>
  <si>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</si>
  <si>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</si>
  <si>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</si>
  <si>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</si>
  <si>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</si>
  <si>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</si>
  <si>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</si>
  <si>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</si>
  <si>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</si>
  <si>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</si>
  <si>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</si>
  <si>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</si>
  <si>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</si>
  <si>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</si>
  <si>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</si>
  <si>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</si>
  <si>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</si>
  <si>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</si>
  <si>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</si>
  <si>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</si>
  <si>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</si>
  <si>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</si>
  <si>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</si>
  <si>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</si>
  <si>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</si>
  <si>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</si>
  <si>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</si>
  <si>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</si>
  <si>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</si>
  <si>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</si>
  <si>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</si>
  <si>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</si>
  <si>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</si>
  <si>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</si>
  <si>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</si>
  <si>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</si>
  <si>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</si>
  <si>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</si>
  <si>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</si>
  <si>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</si>
  <si>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</si>
  <si>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</si>
  <si>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</si>
  <si>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</si>
  <si>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</si>
  <si>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</si>
  <si>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</si>
  <si>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</si>
  <si>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</si>
  <si>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</si>
  <si>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</si>
  <si>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</si>
  <si>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</si>
  <si>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</si>
  <si>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</si>
  <si>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</si>
  <si>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</si>
  <si>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</si>
  <si>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</si>
  <si>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</si>
  <si>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</si>
  <si>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</si>
  <si>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</si>
  <si>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</si>
  <si>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</si>
  <si>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</si>
  <si>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</si>
  <si>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</si>
  <si>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</si>
  <si>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</si>
  <si>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</si>
  <si>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</si>
  <si>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</si>
  <si>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</si>
  <si>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</si>
  <si>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</si>
  <si>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</si>
  <si>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</si>
  <si>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</si>
  <si>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</si>
  <si>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</si>
  <si>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</si>
  <si>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</si>
  <si>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</si>
  <si>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</si>
  <si>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</si>
  <si>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</si>
  <si>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</si>
  <si>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</si>
  <si>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</si>
  <si>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</si>
  <si>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</si>
  <si>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</si>
  <si>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</si>
  <si>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</si>
  <si>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</si>
  <si>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</si>
  <si>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</si>
  <si>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</si>
  <si>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</si>
  <si>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</si>
  <si>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</si>
  <si>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</si>
  <si>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</si>
  <si>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</si>
  <si>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</si>
  <si>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</si>
  <si>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</si>
  <si>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</si>
  <si>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</si>
  <si>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</si>
  <si>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</si>
  <si>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</si>
  <si>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</si>
  <si>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</si>
  <si>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</si>
  <si>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</si>
  <si>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</si>
  <si>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</si>
  <si>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</si>
  <si>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</si>
  <si>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</si>
  <si>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</si>
  <si>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</si>
  <si>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</si>
  <si>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</si>
  <si>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</si>
  <si>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</si>
  <si>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</si>
  <si>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</si>
  <si>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</si>
  <si>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</si>
  <si>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</si>
  <si>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</si>
  <si>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</si>
  <si>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</si>
  <si>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</si>
  <si>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</si>
  <si>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</si>
  <si>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</si>
  <si>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</si>
  <si>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</si>
  <si>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</si>
  <si>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</si>
  <si>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</si>
  <si>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</si>
  <si>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</si>
  <si>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</si>
  <si>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</si>
  <si>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</si>
  <si>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</si>
  <si>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</si>
  <si>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</si>
  <si>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</si>
  <si>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</si>
  <si>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</si>
  <si>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</si>
  <si>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</si>
  <si>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</si>
  <si>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</si>
  <si>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</si>
  <si>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</si>
  <si>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</si>
  <si>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</si>
  <si>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</si>
  <si>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</si>
  <si>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</si>
  <si>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</si>
  <si>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</si>
  <si>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</si>
  <si>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</si>
  <si>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</si>
  <si>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</si>
  <si>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</si>
  <si>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</si>
  <si>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</si>
  <si>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</si>
  <si>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</si>
  <si>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</si>
  <si>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</si>
  <si>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</si>
  <si>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</si>
  <si>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</si>
  <si>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</si>
  <si>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</si>
  <si>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</si>
  <si>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</si>
  <si>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</si>
  <si>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</si>
  <si>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</si>
  <si>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</si>
  <si>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</si>
  <si>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</si>
  <si>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</si>
  <si>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</si>
  <si>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</si>
  <si>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</si>
  <si>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</si>
  <si>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</si>
  <si>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</si>
  <si>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</si>
  <si>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</si>
  <si>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</si>
  <si>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</si>
  <si>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</si>
  <si>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</si>
  <si>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</si>
  <si>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</si>
  <si>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</si>
  <si>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</si>
  <si>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</si>
  <si>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</si>
  <si>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</si>
  <si>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</si>
  <si>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</si>
  <si>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</si>
  <si>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</si>
  <si>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</si>
  <si>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</si>
  <si>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</si>
  <si>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</si>
  <si>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</si>
  <si>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</si>
  <si>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</si>
  <si>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</si>
  <si>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</si>
  <si>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</si>
  <si>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</si>
  <si>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</si>
  <si>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</si>
  <si>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</si>
  <si>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</si>
  <si>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</si>
  <si>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</si>
  <si>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</si>
  <si>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</si>
  <si>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</si>
  <si>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</si>
  <si>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</si>
  <si>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</si>
  <si>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</si>
  <si>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</si>
  <si>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</si>
  <si>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</si>
  <si>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</si>
  <si>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</si>
  <si>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</si>
  <si>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</si>
  <si>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</si>
  <si>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</si>
  <si>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</si>
  <si>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</si>
  <si>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</si>
  <si>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</si>
  <si>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</si>
  <si>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</si>
  <si>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</si>
  <si>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</si>
  <si>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</si>
  <si>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</si>
  <si>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</si>
  <si>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</si>
  <si>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</si>
  <si>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</si>
  <si>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</si>
  <si>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</si>
  <si>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</si>
  <si>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</si>
  <si>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</si>
  <si>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</si>
  <si>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</si>
  <si>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</si>
  <si>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</si>
  <si>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</si>
  <si>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</si>
  <si>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</si>
  <si>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</si>
  <si>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</si>
  <si>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</si>
  <si>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</si>
  <si>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</si>
  <si>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</si>
  <si>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</si>
  <si>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</si>
  <si>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</si>
  <si>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</si>
  <si>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</si>
  <si>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</si>
  <si>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</si>
  <si>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</si>
  <si>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</si>
  <si>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</si>
  <si>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</si>
  <si>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</si>
  <si>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</si>
  <si>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</si>
  <si>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</si>
  <si>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</si>
  <si>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</si>
  <si>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</si>
  <si>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</si>
  <si>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</si>
  <si>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</si>
  <si>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</si>
  <si>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</si>
  <si>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</si>
  <si>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</si>
  <si>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</si>
  <si>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</si>
  <si>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</si>
  <si>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</si>
  <si>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</si>
  <si>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</si>
  <si>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</si>
  <si>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</si>
  <si>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</si>
  <si>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</si>
  <si>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</si>
  <si>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</si>
  <si>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</si>
  <si>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</si>
  <si>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</si>
  <si>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</si>
  <si>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</si>
  <si>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</si>
  <si>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</si>
  <si>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</si>
  <si>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</si>
  <si>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</si>
  <si>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</si>
  <si>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</si>
  <si>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</si>
  <si>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</si>
  <si>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</si>
  <si>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</si>
  <si>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</si>
  <si>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</si>
  <si>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</si>
  <si>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</si>
  <si>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</si>
  <si>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</si>
  <si>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</si>
  <si>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</si>
  <si>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</si>
  <si>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</si>
  <si>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</si>
  <si>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</si>
  <si>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</si>
  <si>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</si>
  <si>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</si>
  <si>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</si>
  <si>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</si>
  <si>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</si>
  <si>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</si>
  <si>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</si>
  <si>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</si>
  <si>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</si>
  <si>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</si>
  <si>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</si>
  <si>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</si>
  <si>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</si>
  <si>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</si>
  <si>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</si>
  <si>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</si>
  <si>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</si>
  <si>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</si>
  <si>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</si>
  <si>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</si>
  <si>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</si>
  <si>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</si>
  <si>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</si>
  <si>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</si>
  <si>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</si>
  <si>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</si>
  <si>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</si>
  <si>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</si>
  <si>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</si>
  <si>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</si>
  <si>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</si>
  <si>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</si>
  <si>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</si>
  <si>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</si>
  <si>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</si>
  <si>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</si>
  <si>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</si>
  <si>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</si>
  <si>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</si>
  <si>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</si>
  <si>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</si>
  <si>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</si>
  <si>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</si>
  <si>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</si>
  <si>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</si>
  <si>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</si>
  <si>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</si>
  <si>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</si>
  <si>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</si>
  <si>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</si>
  <si>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</si>
  <si>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</si>
  <si>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</si>
  <si>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</si>
  <si>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</si>
  <si>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</si>
  <si>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</si>
  <si>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</si>
  <si>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</si>
  <si>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</si>
  <si>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</si>
  <si>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</si>
  <si>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</si>
  <si>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</si>
  <si>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</si>
  <si>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</si>
  <si>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</si>
  <si>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</si>
  <si>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</si>
  <si>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</si>
  <si>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</si>
  <si>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</si>
  <si>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</si>
  <si>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</si>
  <si>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</si>
  <si>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</si>
  <si>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</si>
  <si>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</si>
  <si>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</si>
  <si>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</si>
  <si>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</si>
  <si>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</si>
  <si>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</si>
  <si>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</si>
  <si>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</si>
  <si>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</si>
  <si>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</si>
  <si>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</si>
  <si>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</si>
  <si>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</si>
  <si>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</si>
  <si>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</si>
  <si>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</si>
  <si>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</si>
  <si>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</si>
  <si>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</si>
  <si>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</si>
  <si>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</si>
  <si>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</si>
  <si>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</si>
  <si>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</si>
  <si>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</si>
  <si>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</si>
  <si>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</si>
  <si>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</si>
  <si>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</si>
  <si>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</si>
  <si>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</si>
  <si>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</si>
  <si>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</si>
  <si>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</si>
  <si>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</si>
  <si>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</si>
  <si>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</si>
  <si>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</si>
  <si>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</si>
  <si>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</si>
  <si>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</si>
  <si>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</si>
  <si>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</si>
  <si>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</si>
  <si>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</si>
  <si>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</si>
  <si>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</si>
  <si>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</si>
  <si>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</si>
  <si>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</si>
  <si>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</si>
  <si>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</si>
  <si>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</si>
  <si>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</si>
  <si>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</si>
  <si>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</si>
  <si>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</si>
  <si>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</si>
  <si>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</si>
  <si>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</si>
  <si>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</si>
  <si>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</si>
  <si>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</si>
  <si>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</si>
  <si>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</si>
  <si>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</si>
  <si>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</si>
  <si>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</si>
  <si>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</si>
  <si>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</si>
  <si>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</si>
  <si>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</si>
  <si>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</si>
  <si>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</si>
  <si>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</si>
  <si>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</si>
  <si>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</si>
  <si>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</si>
  <si>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</si>
  <si>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</si>
  <si>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</si>
  <si>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</si>
  <si>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</si>
  <si>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</si>
  <si>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</si>
  <si>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</si>
  <si>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</si>
  <si>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</si>
  <si>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</si>
  <si>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</si>
  <si>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</si>
  <si>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</si>
  <si>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</si>
  <si>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</si>
  <si>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</si>
  <si>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</si>
  <si>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</si>
  <si>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</si>
  <si>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</si>
  <si>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</si>
  <si>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</si>
  <si>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</si>
  <si>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</si>
  <si>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</si>
  <si>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</si>
  <si>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</si>
  <si>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</si>
  <si>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</si>
  <si>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</si>
  <si>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</si>
  <si>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</si>
  <si>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</si>
  <si>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</si>
  <si>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</si>
  <si>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</si>
  <si>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</si>
  <si>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</si>
  <si>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</si>
  <si>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</si>
  <si>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</si>
  <si>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</si>
  <si>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</si>
  <si>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</si>
  <si>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</si>
  <si>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</si>
  <si>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</si>
  <si>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</si>
  <si>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</si>
  <si>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</si>
  <si>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</si>
  <si>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</si>
  <si>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</si>
  <si>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</si>
  <si>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</si>
  <si>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</si>
  <si>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</si>
  <si>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</si>
  <si>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</si>
  <si>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</si>
  <si>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</si>
  <si>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</si>
  <si>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</si>
  <si>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</si>
  <si>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</si>
  <si>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</si>
  <si>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</si>
  <si>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</si>
  <si>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</si>
  <si>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</si>
  <si>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</si>
  <si>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</si>
  <si>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</si>
  <si>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</si>
  <si>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</si>
  <si>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</si>
  <si>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</si>
  <si>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</si>
  <si>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</si>
  <si>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</si>
  <si>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</si>
  <si>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</si>
  <si>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</si>
  <si>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</si>
  <si>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</si>
  <si>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</si>
  <si>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</si>
  <si>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</si>
  <si>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</si>
  <si>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</si>
  <si>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</si>
  <si>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</si>
  <si>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</si>
  <si>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</si>
  <si>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</si>
  <si>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</si>
  <si>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</si>
  <si>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</si>
  <si>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</si>
  <si>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</si>
  <si>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</si>
  <si>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</si>
  <si>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</si>
  <si>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</si>
  <si>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</si>
  <si>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</si>
  <si>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</si>
  <si>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</si>
  <si>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</si>
  <si>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</si>
  <si>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</si>
  <si>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</si>
  <si>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</si>
  <si>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</si>
  <si>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</si>
  <si>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</si>
  <si>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</si>
  <si>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</si>
  <si>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</si>
  <si>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</si>
  <si>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</si>
  <si>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</si>
  <si>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</si>
  <si>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</si>
  <si>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</si>
  <si>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</si>
  <si>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</si>
  <si>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</si>
  <si>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</si>
  <si>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</si>
  <si>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</si>
  <si>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</si>
  <si>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</si>
  <si>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</si>
  <si>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</si>
  <si>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</si>
  <si>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</si>
  <si>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</si>
  <si>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</si>
  <si>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</si>
  <si>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</si>
  <si>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</si>
  <si>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</si>
  <si>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</si>
  <si>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</si>
  <si>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</si>
  <si>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</si>
  <si>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</si>
  <si>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</si>
  <si>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</si>
  <si>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</si>
  <si>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</si>
  <si>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</si>
  <si>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</si>
  <si>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</si>
  <si>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</si>
  <si>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</si>
  <si>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</si>
  <si>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</si>
  <si>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</si>
  <si>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</si>
  <si>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</si>
  <si>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</si>
  <si>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</si>
  <si>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</si>
  <si>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</si>
  <si>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</si>
  <si>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</si>
  <si>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</si>
  <si>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</si>
  <si>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</si>
  <si>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</si>
  <si>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</si>
  <si>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</si>
  <si>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</si>
  <si>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</si>
  <si>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</si>
  <si>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</si>
  <si>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</si>
  <si>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</si>
  <si>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</si>
  <si>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</si>
  <si>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</si>
  <si>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</si>
  <si>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</si>
  <si>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</si>
  <si>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</si>
  <si>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</si>
  <si>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</si>
  <si>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</si>
  <si>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</si>
  <si>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</si>
  <si>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</si>
  <si>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</si>
  <si>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</si>
  <si>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</si>
  <si>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</si>
  <si>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</si>
  <si>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</si>
  <si>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</si>
  <si>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</si>
  <si>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</si>
  <si>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</si>
  <si>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</si>
  <si>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</si>
  <si>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</si>
  <si>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</si>
  <si>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</si>
  <si>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</si>
  <si>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</si>
  <si>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</si>
  <si>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</si>
  <si>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</si>
  <si>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</si>
  <si>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</si>
  <si>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</si>
  <si>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</si>
  <si>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</si>
  <si>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</si>
  <si>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</si>
  <si>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</si>
  <si>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</si>
  <si>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</si>
  <si>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</si>
  <si>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</si>
  <si>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</si>
  <si>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</si>
  <si>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</si>
  <si>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</si>
  <si>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</si>
  <si>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</si>
  <si>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</si>
  <si>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</si>
  <si>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</si>
  <si>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</si>
  <si>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</si>
  <si>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</si>
  <si>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</si>
  <si>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</si>
  <si>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</si>
  <si>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</si>
  <si>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</si>
  <si>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</si>
  <si>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</si>
  <si>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</si>
  <si>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</si>
  <si>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</si>
  <si>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</si>
  <si>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</si>
  <si>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</si>
  <si>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</si>
  <si>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</si>
  <si>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</si>
  <si>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</si>
  <si>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</si>
  <si>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</si>
  <si>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</si>
  <si>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</si>
  <si>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</si>
  <si>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</si>
  <si>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</si>
  <si>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</si>
  <si>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</si>
  <si>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</si>
  <si>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</si>
  <si>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</si>
  <si>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</si>
  <si>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</si>
  <si>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</si>
  <si>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</si>
  <si>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</si>
  <si>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</si>
  <si>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</si>
  <si>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</si>
  <si>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</si>
  <si>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</si>
  <si>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</si>
  <si>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</si>
  <si>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</si>
  <si>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</si>
  <si>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</si>
  <si>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</si>
  <si>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</si>
  <si>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</si>
  <si>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</si>
  <si>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</si>
  <si>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</si>
  <si>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</si>
  <si>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</si>
  <si>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</si>
  <si>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</si>
  <si>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</si>
  <si>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</si>
  <si>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</si>
  <si>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</si>
  <si>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</si>
  <si>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</si>
  <si>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</si>
  <si>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</si>
  <si>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</si>
  <si>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</si>
  <si>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</si>
  <si>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</si>
  <si>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</si>
  <si>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</si>
  <si>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</si>
  <si>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</si>
  <si>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</si>
  <si>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</si>
  <si>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</si>
  <si>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</si>
  <si>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</si>
  <si>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</si>
  <si>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</si>
  <si>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</si>
  <si>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</si>
  <si>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</si>
  <si>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</si>
  <si>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</si>
  <si>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</si>
  <si>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</si>
  <si>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</si>
  <si>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</si>
  <si>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</si>
  <si>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</si>
  <si>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</si>
  <si>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</si>
  <si>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</si>
  <si>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</si>
  <si>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</si>
  <si>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</si>
  <si>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</si>
  <si>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</si>
  <si>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</si>
  <si>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</si>
  <si>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</si>
  <si>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</si>
  <si>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</si>
  <si>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</si>
  <si>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</si>
  <si>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</si>
  <si>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</si>
  <si>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</si>
  <si>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</si>
  <si>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</si>
  <si>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</si>
  <si>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</si>
  <si>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</si>
  <si>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</si>
  <si>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</si>
  <si>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</si>
  <si>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</si>
  <si>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</si>
  <si>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</si>
  <si>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</si>
  <si>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</si>
  <si>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</si>
  <si>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</si>
  <si>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</si>
  <si>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</si>
  <si>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</si>
  <si>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</si>
  <si>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</si>
  <si>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</si>
  <si>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</si>
  <si>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</si>
  <si>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</si>
  <si>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</si>
  <si>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</si>
  <si>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</si>
  <si>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</si>
  <si>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</si>
  <si>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</si>
  <si>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</si>
  <si>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</si>
  <si>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</si>
  <si>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</si>
  <si>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</si>
  <si>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</si>
  <si>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</si>
  <si>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</si>
  <si>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</si>
  <si>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</si>
  <si>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</si>
  <si>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</si>
  <si>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</si>
  <si>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</si>
  <si>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</si>
  <si>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</si>
  <si>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</si>
  <si>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</si>
  <si>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</si>
  <si>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</si>
  <si>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</si>
  <si>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</si>
  <si>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</si>
  <si>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</si>
  <si>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</si>
  <si>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</si>
  <si>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</si>
  <si>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</si>
  <si>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</si>
  <si>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</si>
  <si>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</si>
  <si>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</si>
  <si>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</si>
  <si>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</si>
  <si>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</si>
  <si>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</si>
  <si>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</si>
  <si>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</si>
  <si>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</si>
  <si>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</si>
  <si>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</si>
  <si>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</si>
  <si>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</si>
  <si>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</si>
  <si>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</si>
  <si>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</si>
  <si>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</si>
  <si>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</si>
  <si>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</si>
  <si>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</si>
  <si>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</si>
  <si>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</si>
  <si>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</si>
  <si>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</si>
  <si>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</si>
  <si>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</si>
  <si>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</si>
  <si>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</si>
  <si>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</si>
  <si>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</si>
  <si>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</si>
  <si>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</si>
  <si>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</si>
  <si>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</si>
  <si>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</si>
  <si>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</si>
  <si>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</si>
  <si>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</si>
  <si>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</si>
  <si>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</si>
  <si>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</si>
  <si>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</si>
  <si>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</si>
  <si>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</si>
  <si>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</si>
  <si>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</si>
  <si>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</si>
  <si>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</si>
  <si>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</si>
  <si>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</si>
  <si>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</si>
  <si>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</si>
  <si>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</si>
  <si>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</si>
  <si>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</si>
  <si>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</si>
  <si>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</si>
  <si>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</si>
  <si>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</si>
  <si>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</si>
  <si>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</si>
  <si>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</si>
  <si>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</si>
  <si>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</si>
  <si>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</si>
  <si>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</si>
  <si>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</si>
  <si>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</si>
  <si>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</si>
  <si>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</si>
  <si>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</si>
  <si>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</si>
  <si>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</si>
  <si>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</si>
  <si>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</si>
  <si>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</si>
  <si>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</si>
  <si>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</si>
  <si>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</si>
  <si>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</si>
  <si>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</si>
  <si>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</si>
  <si>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</si>
  <si>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</si>
  <si>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</si>
  <si>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</si>
  <si>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</si>
  <si>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</si>
  <si>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</si>
  <si>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</si>
  <si>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</si>
  <si>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</si>
  <si>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</si>
  <si>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</si>
  <si>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</si>
  <si>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</si>
  <si>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</si>
  <si>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</si>
  <si>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</si>
  <si>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</si>
  <si>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</si>
  <si>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</si>
  <si>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</si>
  <si>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</si>
  <si>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</si>
  <si>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</si>
  <si>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</si>
  <si>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</si>
  <si>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</si>
  <si>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</si>
  <si>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</si>
  <si>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</si>
  <si>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</si>
  <si>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</si>
  <si>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</si>
  <si>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</si>
  <si>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</si>
  <si>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</si>
  <si>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</si>
  <si>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</si>
  <si>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</si>
  <si>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</si>
  <si>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</si>
  <si>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</si>
  <si>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</si>
  <si>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</si>
  <si>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</si>
  <si>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</si>
  <si>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</si>
  <si>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</si>
  <si>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</si>
  <si>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</si>
  <si>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</si>
  <si>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</si>
  <si>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</si>
  <si>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</si>
  <si>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</si>
  <si>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</si>
  <si>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</si>
  <si>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</si>
  <si>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</si>
  <si>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</si>
  <si>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</si>
  <si>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</si>
  <si>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</si>
  <si>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</si>
  <si>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</si>
  <si>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</si>
  <si>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</si>
  <si>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</si>
  <si>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</si>
  <si>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</si>
  <si>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</si>
  <si>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</si>
  <si>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</si>
  <si>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</si>
  <si>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</si>
  <si>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</si>
  <si>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</si>
  <si>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</si>
  <si>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</si>
  <si>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</si>
  <si>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</si>
  <si>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</si>
  <si>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</si>
  <si>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</si>
  <si>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</si>
  <si>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</si>
  <si>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</si>
  <si>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</si>
  <si>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</si>
  <si>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</si>
  <si>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</si>
  <si>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</si>
  <si>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</si>
  <si>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</si>
  <si>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</si>
  <si>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</si>
  <si>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</si>
  <si>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</si>
  <si>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</si>
  <si>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</si>
  <si>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</si>
  <si>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</si>
  <si>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</si>
  <si>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</si>
  <si>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</si>
  <si>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</si>
  <si>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</si>
  <si>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</si>
  <si>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</si>
  <si>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</si>
  <si>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</si>
  <si>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</si>
  <si>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</si>
  <si>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</si>
  <si>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</si>
  <si>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</si>
  <si>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</si>
  <si>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</si>
  <si>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</si>
  <si>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</si>
  <si>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</si>
  <si>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</si>
  <si>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</si>
  <si>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</si>
  <si>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</si>
  <si>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</si>
  <si>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</si>
  <si>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</si>
  <si>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</si>
  <si>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</si>
  <si>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</si>
  <si>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</si>
  <si>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</si>
  <si>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</si>
  <si>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</si>
  <si>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</si>
  <si>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</si>
  <si>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</si>
  <si>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</si>
  <si>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</si>
  <si>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</si>
  <si>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</si>
  <si>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</si>
  <si>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</si>
  <si>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</si>
  <si>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</si>
  <si>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</si>
  <si>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</si>
  <si>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</si>
  <si>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</si>
  <si>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</si>
  <si>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</si>
  <si>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</si>
  <si>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</si>
  <si>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</si>
  <si>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</si>
  <si>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</si>
  <si>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</si>
  <si>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</si>
  <si>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</si>
  <si>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</si>
  <si>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</si>
  <si>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</si>
  <si>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</si>
  <si>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</si>
  <si>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</si>
  <si>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</si>
  <si>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</si>
  <si>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</si>
  <si>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</si>
  <si>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</si>
  <si>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</si>
  <si>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</si>
  <si>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</si>
  <si>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</si>
  <si>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</si>
  <si>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</si>
  <si>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</si>
  <si>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</si>
  <si>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</si>
  <si>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</si>
  <si>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</si>
  <si>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</si>
  <si>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</si>
  <si>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</si>
  <si>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</si>
  <si>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</si>
  <si>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</si>
  <si>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</si>
  <si>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</si>
  <si>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</si>
  <si>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</si>
  <si>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</si>
  <si>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</si>
  <si>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</si>
  <si>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</si>
  <si>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</si>
  <si>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</si>
  <si>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</si>
  <si>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</si>
  <si>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</si>
  <si>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</si>
  <si>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</si>
  <si>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</si>
  <si>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</si>
  <si>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</si>
  <si>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</si>
  <si>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</si>
  <si>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</si>
  <si>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</si>
  <si>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</si>
  <si>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</si>
  <si>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</si>
  <si>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</si>
  <si>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</si>
  <si>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</si>
  <si>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</si>
  <si>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</si>
  <si>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</si>
  <si>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</si>
  <si>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</si>
  <si>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</si>
  <si>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</si>
  <si>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</si>
  <si>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</si>
  <si>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</si>
  <si>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</si>
  <si>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</si>
  <si>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</si>
  <si>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</si>
  <si>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</si>
  <si>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</si>
  <si>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</si>
  <si>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</si>
  <si>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</si>
  <si>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</si>
  <si>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</si>
  <si>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</si>
  <si>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</si>
  <si>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</si>
  <si>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</si>
  <si>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</si>
  <si>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</si>
  <si>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</si>
  <si>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</si>
  <si>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</si>
  <si>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</si>
  <si>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</si>
  <si>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</si>
  <si>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</si>
  <si>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</si>
  <si>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</si>
  <si>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</si>
  <si>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</si>
  <si>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</si>
  <si>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</si>
  <si>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</si>
  <si>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</si>
  <si>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</si>
  <si>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</si>
  <si>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</si>
  <si>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</si>
  <si>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</si>
  <si>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</si>
  <si>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</si>
  <si>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</si>
  <si>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</si>
  <si>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</si>
  <si>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</si>
  <si>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</si>
  <si>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</si>
  <si>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</si>
  <si>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</si>
  <si>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</si>
  <si>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</si>
  <si>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</si>
  <si>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</si>
  <si>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</si>
  <si>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</si>
  <si>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</si>
  <si>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</si>
  <si>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</si>
  <si>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</si>
  <si>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</si>
  <si>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</si>
  <si>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</si>
  <si>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</si>
  <si>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</si>
  <si>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</si>
  <si>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</si>
  <si>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</si>
  <si>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</si>
  <si>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</si>
  <si>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</si>
  <si>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</si>
  <si>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</si>
  <si>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</si>
  <si>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</si>
  <si>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</si>
  <si>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</si>
  <si>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</si>
  <si>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</si>
  <si>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</si>
  <si>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</si>
  <si>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</si>
  <si>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</si>
  <si>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</si>
  <si>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</si>
  <si>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</si>
  <si>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</si>
  <si>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</si>
  <si>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</si>
  <si>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</si>
  <si>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</si>
  <si>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</si>
  <si>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</si>
  <si>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</si>
  <si>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</si>
  <si>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</si>
  <si>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</si>
  <si>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</si>
  <si>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</si>
  <si>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</si>
  <si>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</si>
  <si>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</si>
  <si>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</si>
  <si>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</si>
  <si>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</si>
  <si>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</si>
  <si>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</si>
  <si>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</si>
  <si>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</si>
  <si>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</si>
  <si>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</si>
  <si>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</si>
  <si>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</si>
  <si>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</si>
  <si>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</si>
  <si>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</si>
  <si>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</si>
  <si>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</si>
  <si>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</si>
  <si>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</si>
  <si>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</si>
  <si>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</si>
  <si>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</si>
  <si>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</si>
  <si>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</si>
  <si>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</si>
  <si>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</si>
  <si>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</si>
  <si>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</si>
  <si>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</si>
  <si>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</si>
  <si>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</si>
  <si>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</si>
  <si>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</si>
  <si>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</si>
  <si>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</si>
  <si>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</si>
  <si>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</si>
  <si>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</si>
  <si>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</si>
  <si>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</si>
  <si>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</si>
  <si>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</si>
  <si>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</si>
  <si>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</si>
  <si>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</si>
  <si>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</si>
  <si>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</si>
  <si>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</si>
  <si>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</si>
  <si>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</si>
  <si>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</si>
  <si>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</si>
  <si>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</si>
  <si>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</si>
  <si>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</si>
  <si>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</si>
  <si>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</si>
  <si>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</si>
  <si>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</si>
  <si>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</si>
  <si>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</si>
  <si>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</si>
  <si>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</si>
  <si>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</si>
  <si>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</si>
  <si>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</si>
  <si>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</si>
  <si>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</si>
  <si>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</si>
  <si>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</si>
  <si>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</si>
  <si>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</si>
  <si>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</si>
  <si>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</si>
  <si>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</si>
  <si>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</si>
  <si>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</si>
  <si>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</si>
  <si>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</si>
  <si>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</si>
  <si>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</si>
  <si>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</si>
  <si>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</si>
  <si>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</si>
  <si>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</si>
  <si>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</si>
  <si>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</si>
  <si>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</si>
  <si>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</si>
  <si>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</si>
  <si>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</si>
  <si>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</si>
  <si>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</si>
  <si>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</si>
  <si>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</si>
  <si>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</si>
  <si>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</si>
  <si>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</si>
  <si>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</si>
  <si>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</si>
  <si>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</si>
  <si>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</si>
  <si>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</si>
  <si>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</si>
  <si>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</si>
  <si>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</si>
  <si>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</si>
  <si>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</si>
  <si>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</si>
  <si>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</si>
  <si>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</si>
  <si>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</si>
  <si>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</si>
  <si>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</si>
  <si>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</si>
  <si>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</si>
  <si>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</si>
  <si>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</si>
  <si>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</si>
  <si>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</si>
  <si>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</si>
  <si>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</si>
  <si>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</si>
  <si>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</si>
  <si>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</si>
  <si>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</si>
  <si>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</si>
  <si>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</si>
  <si>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</si>
  <si>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</si>
  <si>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</si>
  <si>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</si>
  <si>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</si>
  <si>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</si>
  <si>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</si>
  <si>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</si>
  <si>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</si>
  <si>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</si>
  <si>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</si>
  <si>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</si>
  <si>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</si>
  <si>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</si>
  <si>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</si>
  <si>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</si>
  <si>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</si>
  <si>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</si>
  <si>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</si>
  <si>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</si>
  <si>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</si>
  <si>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</si>
  <si>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</si>
  <si>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</si>
  <si>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</si>
  <si>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</si>
  <si>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</si>
  <si>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</si>
  <si>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</si>
  <si>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</si>
  <si>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</si>
  <si>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</si>
  <si>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</si>
  <si>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</si>
  <si>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</si>
  <si>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</si>
  <si>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</si>
  <si>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</si>
  <si>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</si>
  <si>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</si>
  <si>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</si>
  <si>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</si>
  <si>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</si>
  <si>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</si>
  <si>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</si>
  <si>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</si>
  <si>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</si>
  <si>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</si>
  <si>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</si>
  <si>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</si>
  <si>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</si>
  <si>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</si>
  <si>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</si>
  <si>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</si>
  <si>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</si>
  <si>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</si>
  <si>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</si>
  <si>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</si>
  <si>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</si>
  <si>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</si>
  <si>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</si>
  <si>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</si>
  <si>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</si>
  <si>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</si>
  <si>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</si>
  <si>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</si>
  <si>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</si>
  <si>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</si>
  <si>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</si>
  <si>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</si>
  <si>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</si>
  <si>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</si>
  <si>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</si>
  <si>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</si>
  <si>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</si>
  <si>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</si>
  <si>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</si>
  <si>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</si>
  <si>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</si>
  <si>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</si>
  <si>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</si>
  <si>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</si>
  <si>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</si>
  <si>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</si>
  <si>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</si>
  <si>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</si>
  <si>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</si>
  <si>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</si>
  <si>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</si>
  <si>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</si>
  <si>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</si>
  <si>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</si>
  <si>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</si>
  <si>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</si>
  <si>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</si>
  <si>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</si>
  <si>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</si>
  <si>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</si>
  <si>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</si>
  <si>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</si>
  <si>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</si>
  <si>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</si>
  <si>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</si>
  <si>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</si>
  <si>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</si>
  <si>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</si>
  <si>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</si>
  <si>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</si>
  <si>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</si>
  <si>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</si>
  <si>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</si>
  <si>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</si>
  <si>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</si>
  <si>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</si>
  <si>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</si>
  <si>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</si>
  <si>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</si>
  <si>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</si>
  <si>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</si>
  <si>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</si>
  <si>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</si>
  <si>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</si>
  <si>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</si>
  <si>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</si>
  <si>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</si>
  <si>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</si>
  <si>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</si>
  <si>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</si>
  <si>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</si>
  <si>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</si>
  <si>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</si>
  <si>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</si>
  <si>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</si>
  <si>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</si>
  <si>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</si>
  <si>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</si>
  <si>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</si>
  <si>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</si>
  <si>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</si>
  <si>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</si>
  <si>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</si>
  <si>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</si>
  <si>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</si>
  <si>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</si>
  <si>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</si>
  <si>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</si>
  <si>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</si>
  <si>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</si>
  <si>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</si>
  <si>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</si>
  <si>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</si>
  <si>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</si>
  <si>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</si>
  <si>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</si>
  <si>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</si>
  <si>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</si>
  <si>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</si>
  <si>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</si>
  <si>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</si>
  <si>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</si>
  <si>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</si>
  <si>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</si>
  <si>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</si>
  <si>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</si>
  <si>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</si>
  <si>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</si>
  <si>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</si>
  <si>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</si>
  <si>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</si>
  <si>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</si>
  <si>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</si>
  <si>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</si>
  <si>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</si>
  <si>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</si>
  <si>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</si>
  <si>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</si>
  <si>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</si>
  <si>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</si>
  <si>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</si>
  <si>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</si>
  <si>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</si>
  <si>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</si>
  <si>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</si>
  <si>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</si>
  <si>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</si>
  <si>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</si>
  <si>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</si>
  <si>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</si>
  <si>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</si>
  <si>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</si>
  <si>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</si>
  <si>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</si>
  <si>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</si>
  <si>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</si>
  <si>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</si>
  <si>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</si>
  <si>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</si>
  <si>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</si>
  <si>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</si>
  <si>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</si>
  <si>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</si>
  <si>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</si>
  <si>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</si>
  <si>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</si>
  <si>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</si>
  <si>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</si>
  <si>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</si>
  <si>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</si>
  <si>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</si>
  <si>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</si>
  <si>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</si>
  <si>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</si>
  <si>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</si>
  <si>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</si>
  <si>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</si>
  <si>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</si>
  <si>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</si>
  <si>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</si>
  <si>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</si>
  <si>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</si>
  <si>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</si>
  <si>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</si>
  <si>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</si>
  <si>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</si>
  <si>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</si>
  <si>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</si>
  <si>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</si>
  <si>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</si>
  <si>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</si>
  <si>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</si>
  <si>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</si>
  <si>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</si>
  <si>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</si>
  <si>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</si>
  <si>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</si>
  <si>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</si>
  <si>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</si>
  <si>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</si>
  <si>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</si>
  <si>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</si>
  <si>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</si>
  <si>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</si>
  <si>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</si>
  <si>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</si>
  <si>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</si>
  <si>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</si>
  <si>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</si>
  <si>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</si>
  <si>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</si>
  <si>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</si>
  <si>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</si>
  <si>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</si>
  <si>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</si>
  <si>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</si>
  <si>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</si>
  <si>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</si>
  <si>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</si>
  <si>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</si>
  <si>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</si>
  <si>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</si>
  <si>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</si>
  <si>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</si>
  <si>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</si>
  <si>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</si>
  <si>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</si>
  <si>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</si>
  <si>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</si>
  <si>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</si>
  <si>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</si>
  <si>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</si>
  <si>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</si>
  <si>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</si>
  <si>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</si>
  <si>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</si>
  <si>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</si>
  <si>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</si>
  <si>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</si>
  <si>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</si>
  <si>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</si>
  <si>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</si>
  <si>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</si>
  <si>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</si>
  <si>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</si>
  <si>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</si>
  <si>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</si>
  <si>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</si>
  <si>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</si>
  <si>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</si>
  <si>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</si>
  <si>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</si>
  <si>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</si>
  <si>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</si>
  <si>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</si>
  <si>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</si>
  <si>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</si>
  <si>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</si>
  <si>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</si>
  <si>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</si>
  <si>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</si>
  <si>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</si>
  <si>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</si>
  <si>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</si>
  <si>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</si>
  <si>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</si>
  <si>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</si>
  <si>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</si>
  <si>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</si>
  <si>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</si>
  <si>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</si>
  <si>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</si>
  <si>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</si>
  <si>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</si>
  <si>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</si>
  <si>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</si>
  <si>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</si>
  <si>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</si>
  <si>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</si>
  <si>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</si>
  <si>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</si>
  <si>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</si>
  <si>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</si>
  <si>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</si>
  <si>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</si>
  <si>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</si>
  <si>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</si>
  <si>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</si>
  <si>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</si>
  <si>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</si>
  <si>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</si>
  <si>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</si>
  <si>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</si>
  <si>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</si>
  <si>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</si>
  <si>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</si>
  <si>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</si>
  <si>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</si>
  <si>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</si>
  <si>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</si>
  <si>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</si>
  <si>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</si>
  <si>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</si>
  <si>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</si>
  <si>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</si>
  <si>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</si>
  <si>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</si>
  <si>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</si>
  <si>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</si>
  <si>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</si>
  <si>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</si>
  <si>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</si>
  <si>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</si>
  <si>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</si>
  <si>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</si>
  <si>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</si>
  <si>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</si>
  <si>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</si>
  <si>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</si>
  <si>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</si>
  <si>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</si>
  <si>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</si>
  <si>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</si>
  <si>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</si>
  <si>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</si>
  <si>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</si>
  <si>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</si>
  <si>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</si>
  <si>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</si>
  <si>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</si>
  <si>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</si>
  <si>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</si>
  <si>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</si>
  <si>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</si>
  <si>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</si>
  <si>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</si>
  <si>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</si>
  <si>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</si>
  <si>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</si>
  <si>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</si>
  <si>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</si>
  <si>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</si>
  <si>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</si>
  <si>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</si>
  <si>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</si>
  <si>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</si>
  <si>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</si>
  <si>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</si>
  <si>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</si>
  <si>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</si>
  <si>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</si>
  <si>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</si>
  <si>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</si>
  <si>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</si>
  <si>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</si>
  <si>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</si>
  <si>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</si>
  <si>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</si>
  <si>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</si>
  <si>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</si>
  <si>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</si>
  <si>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</si>
  <si>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</si>
  <si>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</si>
  <si>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</si>
  <si>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</si>
  <si>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</si>
  <si>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</si>
  <si>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</si>
  <si>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</si>
  <si>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</si>
  <si>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</si>
  <si>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</si>
  <si>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</si>
  <si>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</si>
  <si>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</si>
  <si>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</si>
  <si>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</si>
  <si>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</si>
  <si>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</si>
  <si>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</si>
  <si>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</si>
  <si>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</si>
  <si>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</si>
  <si>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</si>
  <si>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</si>
  <si>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</si>
  <si>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</si>
  <si>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</si>
  <si>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</si>
  <si>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</si>
  <si>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</si>
  <si>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</si>
  <si>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</si>
  <si>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</si>
  <si>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</si>
  <si>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</si>
  <si>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</si>
  <si>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</si>
  <si>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</si>
  <si>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</si>
  <si>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</si>
  <si>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</si>
  <si>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</si>
  <si>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</si>
  <si>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</si>
  <si>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</si>
  <si>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</si>
  <si>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</si>
  <si>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</si>
  <si>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</si>
  <si>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</si>
  <si>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</si>
  <si>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</si>
  <si>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</si>
  <si>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</si>
  <si>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</si>
  <si>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</si>
  <si>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</si>
  <si>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</si>
  <si>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</si>
  <si>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</si>
  <si>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</si>
  <si>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</si>
  <si>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</si>
  <si>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</si>
  <si>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</si>
  <si>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</si>
  <si>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</si>
  <si>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</si>
  <si>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</si>
  <si>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</si>
  <si>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</si>
  <si>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</si>
  <si>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</si>
  <si>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</si>
  <si>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</si>
  <si>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</si>
  <si>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</si>
  <si>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</si>
  <si>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</si>
  <si>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</si>
  <si>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</si>
  <si>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</si>
  <si>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</si>
  <si>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</si>
  <si>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</si>
  <si>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</si>
  <si>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</si>
  <si>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</si>
  <si>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</si>
  <si>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</si>
  <si>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</si>
  <si>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</si>
  <si>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</si>
  <si>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</si>
  <si>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</si>
  <si>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</si>
  <si>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</si>
  <si>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</si>
  <si>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</si>
  <si>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</si>
  <si>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</si>
  <si>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</si>
  <si>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</si>
  <si>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</si>
  <si>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</si>
  <si>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</si>
  <si>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</si>
  <si>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</si>
  <si>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</si>
  <si>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</si>
  <si>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</si>
  <si>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</si>
  <si>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</si>
  <si>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</si>
  <si>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</si>
  <si>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</si>
  <si>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</si>
  <si>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</si>
  <si>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</si>
  <si>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</si>
  <si>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</si>
  <si>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</si>
  <si>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</si>
  <si>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</si>
  <si>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</si>
  <si>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</si>
  <si>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</si>
  <si>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</si>
  <si>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</si>
  <si>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</si>
  <si>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</si>
  <si>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</si>
  <si>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</si>
  <si>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</si>
  <si>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</si>
  <si>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</si>
  <si>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</si>
  <si>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</si>
  <si>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</si>
  <si>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</si>
  <si>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</si>
  <si>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</si>
  <si>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</si>
  <si>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</si>
  <si>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</si>
  <si>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</si>
  <si>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</si>
  <si>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</si>
  <si>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</si>
  <si>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</si>
  <si>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</si>
  <si>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</si>
  <si>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</si>
  <si>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</si>
  <si>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</si>
  <si>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</si>
  <si>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</si>
  <si>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</si>
  <si>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</si>
  <si>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</si>
  <si>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</si>
  <si>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</si>
  <si>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</si>
  <si>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</si>
  <si>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</si>
  <si>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</si>
  <si>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</si>
  <si>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</si>
  <si>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</si>
  <si>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</si>
  <si>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</si>
  <si>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</si>
  <si>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</si>
  <si>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</si>
  <si>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</si>
  <si>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</si>
  <si>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</si>
  <si>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</si>
  <si>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</si>
  <si>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</si>
  <si>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</si>
  <si>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</si>
  <si>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</si>
  <si>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</si>
  <si>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</si>
  <si>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</si>
  <si>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</si>
  <si>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</si>
  <si>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</si>
  <si>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</si>
  <si>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</si>
  <si>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</si>
  <si>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</si>
  <si>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</si>
  <si>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</si>
  <si>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</si>
  <si>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</si>
  <si>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</si>
  <si>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</si>
  <si>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</si>
  <si>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</si>
  <si>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</si>
  <si>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</si>
  <si>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</si>
  <si>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</si>
  <si>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</si>
  <si>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</si>
  <si>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</si>
  <si>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</si>
  <si>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</si>
  <si>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</si>
  <si>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</si>
  <si>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</si>
  <si>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</si>
  <si>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</si>
  <si>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</si>
  <si>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</si>
  <si>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</si>
  <si>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</si>
  <si>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</si>
  <si>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</si>
  <si>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</si>
  <si>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</si>
  <si>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</si>
  <si>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</si>
  <si>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</si>
  <si>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</si>
  <si>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</si>
  <si>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</si>
  <si>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</si>
  <si>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</si>
  <si>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</si>
  <si>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</si>
  <si>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</si>
  <si>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</si>
  <si>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</si>
  <si>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</si>
  <si>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</si>
  <si>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</si>
  <si>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</si>
  <si>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</si>
  <si>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</si>
  <si>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</si>
  <si>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</si>
  <si>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</si>
  <si>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</si>
  <si>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</si>
  <si>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</si>
  <si>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</si>
  <si>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</si>
  <si>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</si>
  <si>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</si>
  <si>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</si>
  <si>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</si>
  <si>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</si>
  <si>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</si>
  <si>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</si>
  <si>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</si>
  <si>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</si>
  <si>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</si>
  <si>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</si>
  <si>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</si>
  <si>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</si>
  <si>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</si>
  <si>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</si>
  <si>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</si>
  <si>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</si>
  <si>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</si>
  <si>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</si>
  <si>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</si>
  <si>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</si>
  <si>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</si>
  <si>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</si>
  <si>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</si>
  <si>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</si>
  <si>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</si>
  <si>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</si>
  <si>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</si>
  <si>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</si>
  <si>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</si>
  <si>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</si>
  <si>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</si>
  <si>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</si>
  <si>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</si>
  <si>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</si>
  <si>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</si>
  <si>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</si>
  <si>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</si>
  <si>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</si>
  <si>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</si>
  <si>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</si>
  <si>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</si>
  <si>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</si>
  <si>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</si>
  <si>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</si>
  <si>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</si>
  <si>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</si>
  <si>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</si>
  <si>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</si>
  <si>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</si>
  <si>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</si>
  <si>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</si>
  <si>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</si>
  <si>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</si>
  <si>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</si>
  <si>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</si>
  <si>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</si>
  <si>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</si>
  <si>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</si>
  <si>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</si>
  <si>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</si>
  <si>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</si>
  <si>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</si>
  <si>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</si>
  <si>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</si>
  <si>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</si>
  <si>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</si>
  <si>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</si>
  <si>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</si>
  <si>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</si>
  <si>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</si>
  <si>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</si>
  <si>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</si>
  <si>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</si>
  <si>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</si>
  <si>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</si>
  <si>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</si>
  <si>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</si>
  <si>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</si>
  <si>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</si>
  <si>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</si>
  <si>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</si>
  <si>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</si>
  <si>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</si>
  <si>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</si>
  <si>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</si>
  <si>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</si>
  <si>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</si>
  <si>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</si>
  <si>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</si>
  <si>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</si>
  <si>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</si>
  <si>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</si>
  <si>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</si>
  <si>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</si>
  <si>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</si>
  <si>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</si>
  <si>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</si>
  <si>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</si>
  <si>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</si>
  <si>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</si>
  <si>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</si>
  <si>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</si>
  <si>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</si>
  <si>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</si>
  <si>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</si>
  <si>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</si>
  <si>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</si>
  <si>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</si>
  <si>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</si>
  <si>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</si>
  <si>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</si>
  <si>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</si>
  <si>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</si>
  <si>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</si>
  <si>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</si>
  <si>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</si>
  <si>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</si>
  <si>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</si>
  <si>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</si>
  <si>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</si>
  <si>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</si>
  <si>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</si>
  <si>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</si>
  <si>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</si>
  <si>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</si>
  <si>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</si>
  <si>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</si>
  <si>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</si>
  <si>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</si>
  <si>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</si>
  <si>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</si>
  <si>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</si>
  <si>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</si>
  <si>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</si>
  <si>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</si>
  <si>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</si>
  <si>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</si>
  <si>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</si>
  <si>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</si>
  <si>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</si>
  <si>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</si>
  <si>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</si>
  <si>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</si>
  <si>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</si>
  <si>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</si>
  <si>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</si>
  <si>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</si>
  <si>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</si>
  <si>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</si>
  <si>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</si>
  <si>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</si>
  <si>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</si>
  <si>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</si>
  <si>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</si>
  <si>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</si>
  <si>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</si>
  <si>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</si>
  <si>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</si>
  <si>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</si>
  <si>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</si>
  <si>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</si>
  <si>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</si>
  <si>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</si>
  <si>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</si>
  <si>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</si>
  <si>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</si>
  <si>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</si>
  <si>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</si>
  <si>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</si>
  <si>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</si>
  <si>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</si>
  <si>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</si>
  <si>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</si>
  <si>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</si>
  <si>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</si>
  <si>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</si>
  <si>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</si>
  <si>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</si>
  <si>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</si>
  <si>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</si>
  <si>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</si>
  <si>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</si>
  <si>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</si>
  <si>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</si>
  <si>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</si>
  <si>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</si>
  <si>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</si>
  <si>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</si>
  <si>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</si>
  <si>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</si>
  <si>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</si>
  <si>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</si>
  <si>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</si>
  <si>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</si>
  <si>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</si>
  <si>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</si>
  <si>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</si>
  <si>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</si>
  <si>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</si>
  <si>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</si>
  <si>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</si>
  <si>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</si>
  <si>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</si>
  <si>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</si>
  <si>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</si>
  <si>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</si>
  <si>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</si>
  <si>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</si>
  <si>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</si>
  <si>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</si>
  <si>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</si>
  <si>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</si>
  <si>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</si>
  <si>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</si>
  <si>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</si>
  <si>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</si>
  <si>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</si>
  <si>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</si>
  <si>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</si>
  <si>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</si>
  <si>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</si>
  <si>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</si>
  <si>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</si>
  <si>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</si>
  <si>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</si>
  <si>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</si>
  <si>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</si>
  <si>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</si>
  <si>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</si>
  <si>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</si>
  <si>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</si>
  <si>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</si>
  <si>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</si>
  <si>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</si>
  <si>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</si>
  <si>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</si>
  <si>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</si>
  <si>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</si>
  <si>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</si>
  <si>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</si>
  <si>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</si>
  <si>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</si>
  <si>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</si>
  <si>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</si>
  <si>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</si>
  <si>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</si>
  <si>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</si>
  <si>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</si>
  <si>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</si>
  <si>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</si>
  <si>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</si>
  <si>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</si>
  <si>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</si>
  <si>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</si>
  <si>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</si>
  <si>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</si>
  <si>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</si>
  <si>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</si>
  <si>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</si>
  <si>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</si>
  <si>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</si>
  <si>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</si>
  <si>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</si>
  <si>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</si>
  <si>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</si>
  <si>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</si>
  <si>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</si>
  <si>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</si>
  <si>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</si>
  <si>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</si>
  <si>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</si>
  <si>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</si>
  <si>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</si>
  <si>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</si>
  <si>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</si>
  <si>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</si>
  <si>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</si>
  <si>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</si>
  <si>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</si>
  <si>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</si>
  <si>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</si>
  <si>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</si>
  <si>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</si>
  <si>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</si>
  <si>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</si>
  <si>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</si>
  <si>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</si>
  <si>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</si>
  <si>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</si>
  <si>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</si>
  <si>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</si>
  <si>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</si>
  <si>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</si>
  <si>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</si>
  <si>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</si>
  <si>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</si>
  <si>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</si>
  <si>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</si>
  <si>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</si>
  <si>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</si>
  <si>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</si>
  <si>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</si>
  <si>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</si>
  <si>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</si>
  <si>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</si>
  <si>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</si>
  <si>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</si>
  <si>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</si>
  <si>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</si>
  <si>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</si>
  <si>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</si>
  <si>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</si>
  <si>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</si>
  <si>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</si>
  <si>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</si>
  <si>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</si>
  <si>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</si>
  <si>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</si>
  <si>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</si>
  <si>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</si>
  <si>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</si>
  <si>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</si>
  <si>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</si>
  <si>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</si>
  <si>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</si>
  <si>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</si>
  <si>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</si>
  <si>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</si>
  <si>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</si>
  <si>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</si>
  <si>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</si>
  <si>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</si>
  <si>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</si>
  <si>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</si>
  <si>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</si>
  <si>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</si>
  <si>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</si>
  <si>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</si>
  <si>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</si>
  <si>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</si>
  <si>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</si>
  <si>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</si>
  <si>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</si>
  <si>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</si>
  <si>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</si>
  <si>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</si>
  <si>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</si>
  <si>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</si>
  <si>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</si>
  <si>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</si>
  <si>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</si>
  <si>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</si>
  <si>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</si>
  <si>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</si>
  <si>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</si>
  <si>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</si>
  <si>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</si>
  <si>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</si>
  <si>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</si>
  <si>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</si>
  <si>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</si>
  <si>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</si>
  <si>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</si>
  <si>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</si>
  <si>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</si>
  <si>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</si>
  <si>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</si>
  <si>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</si>
  <si>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</si>
  <si>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</si>
  <si>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</si>
  <si>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</si>
  <si>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</si>
  <si>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</si>
  <si>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</si>
  <si>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</si>
  <si>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</si>
  <si>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</si>
  <si>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</si>
  <si>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</si>
  <si>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</si>
  <si>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</si>
  <si>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</si>
  <si>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</si>
  <si>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</si>
  <si>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</si>
  <si>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</si>
  <si>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</si>
  <si>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</si>
  <si>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</si>
  <si>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</si>
  <si>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</si>
  <si>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</si>
  <si>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</si>
  <si>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</si>
  <si>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</si>
  <si>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</si>
  <si>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</si>
  <si>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</si>
  <si>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</si>
  <si>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</si>
  <si>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</si>
  <si>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</si>
  <si>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</si>
  <si>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</si>
  <si>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</si>
  <si>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</si>
  <si>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</si>
  <si>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</si>
  <si>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</si>
  <si>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</si>
  <si>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</si>
  <si>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</si>
  <si>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</si>
  <si>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</si>
  <si>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</si>
  <si>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</si>
  <si>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</si>
  <si>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</si>
  <si>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</si>
  <si>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</si>
  <si>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</si>
  <si>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</si>
  <si>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</si>
  <si>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</si>
  <si>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</si>
  <si>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</si>
  <si>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</si>
  <si>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</si>
  <si>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</si>
  <si>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</si>
  <si>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</si>
  <si>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</si>
  <si>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</si>
  <si>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</si>
  <si>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</si>
  <si>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</si>
  <si>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</si>
  <si>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</si>
  <si>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</si>
  <si>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</si>
  <si>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</si>
  <si>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</si>
  <si>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</si>
  <si>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</si>
  <si>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</si>
  <si>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</si>
  <si>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</si>
  <si>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</si>
  <si>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</si>
  <si>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</si>
  <si>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</si>
  <si>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</si>
  <si>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</si>
  <si>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</si>
  <si>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</si>
  <si>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</si>
  <si>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</si>
  <si>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</si>
  <si>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</si>
  <si>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</si>
  <si>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</si>
  <si>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</si>
  <si>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</si>
  <si>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</si>
  <si>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</si>
  <si>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</si>
  <si>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</si>
  <si>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</si>
  <si>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</si>
  <si>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</si>
  <si>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</si>
  <si>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</si>
  <si>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</si>
  <si>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</si>
  <si>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</si>
  <si>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</si>
  <si>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</si>
  <si>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</si>
  <si>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</si>
  <si>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</si>
  <si>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</si>
  <si>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</si>
  <si>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</si>
  <si>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</si>
  <si>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</si>
  <si>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</si>
  <si>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</si>
  <si>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</si>
  <si>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</si>
  <si>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</si>
  <si>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</si>
  <si>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</si>
  <si>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</si>
  <si>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</si>
  <si>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</si>
  <si>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</si>
  <si>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</si>
  <si>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</si>
  <si>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</si>
  <si>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</si>
  <si>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</si>
  <si>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</si>
  <si>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</si>
  <si>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</si>
  <si>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</si>
  <si>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</si>
  <si>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</si>
  <si>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</si>
  <si>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</si>
  <si>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</si>
  <si>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</si>
  <si>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</si>
  <si>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</si>
  <si>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</si>
  <si>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</si>
  <si>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</si>
  <si>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</si>
  <si>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</si>
  <si>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</si>
  <si>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</si>
  <si>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</si>
  <si>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</si>
  <si>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</si>
  <si>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</si>
  <si>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</si>
  <si>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</si>
  <si>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</si>
  <si>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</si>
  <si>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</si>
  <si>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</si>
  <si>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</si>
  <si>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</si>
  <si>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</si>
  <si>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</si>
  <si>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</si>
  <si>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</si>
  <si>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</si>
  <si>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</si>
  <si>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</si>
  <si>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</si>
  <si>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</si>
  <si>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</si>
  <si>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</si>
  <si>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</si>
  <si>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</si>
  <si>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</si>
  <si>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</si>
  <si>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</si>
  <si>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</si>
  <si>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</si>
  <si>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</si>
  <si>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</si>
  <si>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</si>
  <si>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</si>
  <si>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</si>
  <si>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</si>
  <si>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</si>
  <si>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</si>
  <si>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</si>
  <si>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</si>
  <si>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</si>
  <si>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</si>
  <si>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</si>
  <si>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</si>
  <si>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</si>
  <si>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</si>
  <si>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</si>
  <si>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</si>
  <si>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</si>
  <si>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</si>
  <si>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</si>
  <si>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</si>
  <si>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</si>
  <si>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</si>
  <si>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</si>
  <si>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</si>
  <si>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</si>
  <si>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</si>
  <si>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</si>
  <si>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</si>
  <si>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</si>
  <si>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</si>
  <si>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</si>
  <si>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</si>
  <si>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</si>
  <si>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</si>
  <si>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</si>
  <si>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</si>
  <si>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</si>
  <si>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</si>
  <si>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</si>
  <si>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</si>
  <si>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</si>
  <si>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</si>
  <si>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</si>
  <si>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</si>
  <si>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</si>
  <si>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</si>
  <si>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</si>
  <si>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</si>
  <si>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</si>
  <si>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</si>
  <si>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</si>
  <si>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</si>
  <si>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</si>
  <si>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</si>
  <si>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</si>
  <si>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</si>
  <si>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</si>
  <si>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</si>
  <si>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</si>
  <si>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</si>
  <si>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</si>
  <si>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</si>
  <si>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</si>
  <si>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</si>
  <si>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</si>
  <si>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</si>
  <si>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</si>
  <si>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</si>
  <si>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</si>
  <si>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</si>
  <si>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</si>
  <si>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</si>
  <si>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</si>
  <si>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</si>
  <si>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</si>
  <si>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</si>
  <si>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</si>
  <si>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</si>
  <si>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</si>
  <si>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</si>
  <si>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</si>
  <si>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</si>
  <si>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</si>
  <si>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</si>
  <si>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</si>
  <si>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</si>
  <si>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</si>
  <si>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</si>
  <si>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</si>
  <si>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</si>
  <si>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</si>
  <si>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</si>
  <si>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</si>
  <si>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</si>
  <si>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</si>
  <si>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</si>
  <si>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</si>
  <si>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</si>
  <si>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</si>
  <si>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</si>
  <si>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</si>
  <si>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</si>
  <si>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</si>
  <si>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</si>
  <si>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</si>
  <si>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</si>
  <si>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</si>
  <si>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</si>
  <si>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</si>
  <si>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</si>
  <si>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</si>
  <si>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</si>
  <si>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</si>
  <si>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</si>
  <si>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</si>
  <si>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</si>
  <si>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</si>
  <si>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</si>
  <si>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</si>
  <si>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</si>
  <si>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</si>
  <si>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</si>
  <si>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</si>
  <si>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</si>
  <si>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</si>
  <si>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</si>
  <si>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</si>
  <si>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</si>
  <si>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</si>
  <si>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</si>
  <si>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</si>
  <si>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</si>
  <si>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</si>
  <si>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</si>
  <si>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</si>
  <si>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</si>
  <si>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</si>
  <si>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</si>
  <si>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</si>
  <si>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</si>
  <si>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</si>
  <si>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</si>
  <si>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</si>
  <si>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</si>
  <si>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</si>
  <si>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</si>
  <si>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</si>
  <si>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</si>
  <si>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</si>
  <si>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</si>
  <si>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</si>
  <si>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</si>
  <si>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</si>
  <si>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</si>
  <si>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</si>
  <si>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</si>
  <si>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</si>
  <si>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</si>
  <si>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</si>
  <si>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</si>
  <si>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</si>
  <si>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</si>
  <si>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</si>
  <si>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</si>
  <si>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</si>
  <si>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</si>
  <si>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</si>
  <si>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</si>
  <si>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</si>
  <si>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</si>
  <si>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</si>
  <si>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</si>
  <si>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</si>
  <si>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</si>
  <si>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</si>
  <si>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</si>
  <si>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</si>
  <si>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</si>
  <si>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</si>
  <si>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</si>
  <si>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</si>
  <si>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</si>
  <si>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</si>
  <si>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</si>
  <si>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</si>
  <si>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</si>
  <si>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</si>
  <si>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</si>
  <si>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</si>
  <si>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</si>
  <si>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</si>
  <si>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</si>
  <si>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</si>
  <si>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</si>
  <si>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</si>
  <si>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</si>
  <si>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</si>
  <si>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</si>
  <si>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</si>
  <si>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</si>
  <si>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</si>
  <si>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</si>
  <si>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</si>
  <si>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</si>
  <si>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</si>
  <si>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</si>
  <si>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</si>
  <si>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</si>
  <si>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</si>
  <si>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</si>
  <si>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</si>
  <si>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</si>
  <si>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</si>
  <si>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</si>
  <si>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</si>
  <si>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</si>
  <si>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</si>
  <si>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</si>
  <si>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</si>
  <si>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</si>
  <si>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</si>
  <si>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</si>
  <si>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</si>
  <si>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</si>
  <si>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</si>
  <si>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</si>
  <si>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</si>
  <si>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</si>
  <si>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</si>
  <si>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</si>
  <si>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</si>
  <si>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</si>
  <si>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</si>
  <si>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</si>
  <si>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</si>
  <si>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</si>
  <si>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</si>
  <si>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</si>
  <si>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</si>
  <si>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</si>
  <si>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</si>
  <si>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</si>
  <si>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</si>
  <si>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</si>
  <si>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</si>
  <si>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</si>
  <si>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</si>
  <si>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</si>
  <si>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</si>
  <si>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</si>
  <si>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</si>
  <si>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</si>
  <si>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</si>
  <si>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</si>
  <si>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</si>
  <si>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</si>
  <si>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</si>
  <si>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</si>
  <si>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</si>
  <si>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</si>
  <si>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</si>
  <si>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</si>
  <si>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</si>
  <si>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</si>
  <si>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</si>
  <si>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</si>
  <si>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</si>
  <si>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</si>
  <si>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</si>
  <si>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</si>
  <si>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</si>
  <si>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</si>
  <si>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</si>
  <si>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</si>
  <si>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</si>
  <si>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</si>
  <si>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</si>
  <si>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</si>
  <si>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</si>
  <si>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</si>
  <si>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</si>
  <si>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</si>
  <si>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</si>
  <si>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</si>
  <si>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</si>
  <si>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</si>
  <si>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</si>
  <si>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</si>
  <si>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</si>
  <si>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</si>
  <si>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</si>
  <si>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</si>
  <si>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</si>
  <si>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</si>
  <si>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</si>
  <si>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</si>
  <si>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</si>
  <si>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</si>
  <si>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</si>
  <si>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</si>
  <si>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</si>
  <si>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</si>
  <si>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</si>
  <si>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</si>
  <si>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</si>
  <si>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</si>
  <si>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</si>
  <si>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</si>
  <si>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</si>
  <si>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</si>
  <si>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</si>
  <si>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</si>
  <si>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</si>
  <si>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</si>
  <si>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</si>
  <si>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</si>
  <si>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</si>
  <si>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</si>
  <si>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</si>
  <si>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</si>
  <si>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</si>
  <si>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</si>
  <si>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</si>
  <si>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</si>
  <si>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</si>
  <si>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</si>
  <si>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</si>
  <si>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</si>
  <si>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</si>
  <si>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</si>
  <si>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</si>
  <si>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</si>
  <si>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</si>
  <si>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</si>
  <si>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</si>
  <si>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</si>
  <si>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</si>
  <si>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</si>
  <si>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</si>
  <si>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</si>
  <si>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</si>
  <si>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</si>
  <si>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</si>
  <si>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</si>
  <si>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</si>
  <si>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</si>
  <si>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</si>
  <si>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</si>
  <si>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</si>
  <si>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</si>
  <si>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</si>
  <si>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</si>
  <si>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</si>
  <si>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</si>
  <si>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</si>
  <si>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</si>
  <si>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</si>
  <si>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</si>
  <si>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</si>
  <si>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</si>
  <si>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</si>
  <si>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</si>
  <si>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</si>
  <si>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</si>
  <si>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</si>
  <si>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</si>
  <si>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</si>
  <si>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</si>
  <si>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</si>
  <si>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</si>
  <si>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</si>
  <si>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</si>
  <si>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</si>
  <si>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</si>
  <si>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</si>
  <si>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</si>
  <si>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</si>
  <si>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</si>
  <si>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</si>
  <si>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</si>
  <si>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</si>
  <si>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</si>
  <si>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</si>
  <si>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</si>
  <si>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</si>
  <si>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</si>
  <si>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</si>
  <si>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</si>
  <si>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</si>
  <si>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</si>
  <si>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</si>
  <si>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</si>
  <si>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</si>
  <si>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</si>
  <si>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</si>
  <si>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</si>
  <si>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</si>
  <si>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</si>
  <si>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</si>
  <si>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</si>
  <si>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</si>
  <si>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</si>
  <si>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</si>
  <si>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</si>
  <si>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</si>
  <si>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</si>
  <si>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</si>
  <si>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</si>
  <si>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</si>
  <si>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</si>
  <si>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</si>
  <si>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</si>
  <si>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</si>
  <si>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</si>
  <si>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</si>
  <si>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</si>
  <si>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</si>
  <si>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</si>
  <si>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</si>
  <si>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</si>
  <si>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</si>
  <si>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</si>
  <si>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</si>
  <si>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</si>
  <si>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</si>
  <si>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</si>
  <si>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</si>
  <si>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</si>
  <si>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</si>
  <si>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</si>
  <si>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</si>
  <si>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</si>
  <si>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</si>
  <si>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</si>
  <si>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</si>
  <si>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</si>
  <si>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</si>
  <si>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</si>
  <si>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</si>
  <si>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</si>
  <si>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</si>
  <si>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</si>
  <si>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</si>
  <si>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</si>
  <si>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</si>
  <si>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</si>
  <si>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</si>
  <si>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</si>
  <si>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</si>
  <si>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</si>
  <si>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</si>
  <si>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</si>
  <si>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</si>
  <si>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</si>
  <si>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</si>
  <si>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</si>
  <si>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</si>
  <si>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</si>
  <si>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</si>
  <si>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</si>
  <si>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</si>
  <si>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</si>
  <si>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</si>
  <si>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</si>
  <si>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</si>
  <si>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</si>
  <si>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</si>
  <si>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</si>
  <si>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</si>
  <si>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</si>
  <si>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</si>
  <si>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</si>
  <si>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</si>
  <si>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</si>
  <si>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</si>
  <si>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</si>
  <si>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</si>
  <si>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</si>
  <si>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</si>
  <si>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</si>
  <si>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</si>
  <si>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</si>
  <si>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</si>
  <si>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</si>
  <si>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</si>
  <si>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</si>
  <si>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</si>
  <si>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</si>
  <si>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</si>
  <si>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</si>
  <si>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</si>
  <si>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</si>
  <si>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</si>
  <si>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</si>
  <si>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</si>
  <si>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</si>
  <si>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</si>
  <si>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</si>
  <si>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</si>
  <si>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</si>
  <si>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</si>
  <si>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</si>
  <si>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</si>
  <si>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</si>
  <si>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</si>
  <si>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</si>
  <si>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</si>
  <si>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</si>
  <si>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</si>
  <si>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</si>
  <si>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</si>
  <si>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</si>
  <si>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</si>
  <si>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</si>
  <si>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</si>
  <si>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</si>
  <si>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</si>
  <si>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</si>
  <si>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</si>
  <si>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</si>
  <si>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</si>
  <si>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</si>
  <si>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</si>
  <si>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</si>
  <si>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</si>
  <si>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</si>
  <si>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</si>
  <si>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</si>
  <si>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</si>
  <si>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</si>
  <si>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</si>
  <si>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</si>
  <si>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</si>
  <si>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</si>
  <si>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</si>
  <si>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</si>
  <si>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</si>
  <si>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</si>
  <si>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</si>
  <si>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</si>
  <si>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</si>
  <si>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</si>
  <si>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</si>
  <si>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</si>
  <si>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</si>
  <si>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</si>
  <si>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</si>
  <si>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</si>
  <si>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</si>
  <si>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</si>
  <si>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</si>
  <si>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</si>
  <si>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</si>
  <si>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</si>
  <si>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</si>
  <si>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</si>
  <si>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</si>
  <si>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</si>
  <si>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</si>
  <si>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</si>
  <si>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</si>
  <si>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</si>
  <si>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</si>
  <si>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</si>
  <si>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</si>
  <si>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</si>
  <si>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</si>
  <si>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</si>
  <si>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</si>
  <si>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</si>
  <si>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</si>
  <si>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</si>
  <si>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</si>
  <si>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</si>
  <si>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</si>
  <si>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</si>
  <si>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</si>
  <si>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</si>
  <si>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</si>
  <si>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</si>
  <si>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</si>
  <si>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</si>
  <si>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</si>
  <si>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</si>
  <si>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</si>
  <si>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</si>
  <si>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</si>
  <si>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</si>
  <si>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</si>
  <si>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</si>
  <si>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</si>
  <si>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</si>
  <si>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</si>
  <si>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</si>
  <si>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</si>
  <si>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</si>
  <si>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</si>
  <si>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</si>
  <si>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</si>
  <si>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</si>
  <si>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</si>
  <si>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</si>
  <si>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</si>
  <si>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</si>
  <si>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</si>
  <si>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</si>
  <si>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</si>
  <si>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</si>
  <si>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</si>
  <si>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</si>
  <si>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</si>
  <si>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</si>
  <si>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</si>
  <si>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</si>
  <si>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</si>
  <si>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</si>
  <si>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</si>
  <si>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</si>
  <si>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</si>
  <si>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</si>
  <si>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</si>
  <si>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</si>
  <si>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</si>
  <si>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</si>
  <si>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</si>
  <si>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</si>
  <si>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</si>
  <si>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</si>
  <si>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</si>
  <si>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</si>
  <si>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</si>
  <si>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</si>
  <si>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</si>
  <si>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</si>
  <si>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</si>
  <si>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</si>
  <si>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</si>
  <si>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</si>
  <si>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</si>
  <si>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</si>
  <si>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</si>
  <si>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</si>
  <si>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</si>
  <si>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</si>
  <si>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</si>
  <si>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</si>
  <si>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</si>
  <si>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</si>
  <si>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</si>
  <si>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</si>
  <si>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</si>
  <si>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</si>
  <si>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</si>
  <si>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</si>
  <si>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</si>
  <si>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</si>
  <si>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</si>
  <si>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</si>
  <si>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</si>
  <si>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</si>
  <si>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</si>
  <si>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</si>
  <si>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</si>
  <si>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</si>
  <si>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</si>
  <si>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</si>
  <si>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</si>
  <si>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</si>
  <si>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</si>
  <si>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</si>
  <si>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</si>
  <si>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</si>
  <si>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</si>
  <si>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</si>
  <si>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</si>
  <si>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</si>
  <si>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</si>
  <si>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</si>
  <si>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</si>
  <si>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</si>
  <si>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</si>
  <si>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</si>
  <si>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</si>
  <si>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</si>
  <si>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</si>
  <si>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</si>
  <si>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</si>
  <si>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</si>
  <si>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</si>
  <si>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</si>
  <si>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</si>
  <si>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</si>
  <si>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</si>
  <si>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</si>
  <si>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</si>
  <si>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</si>
  <si>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</si>
  <si>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</si>
  <si>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</si>
  <si>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</si>
  <si>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</si>
  <si>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</si>
  <si>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</si>
  <si>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</si>
  <si>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</si>
  <si>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</si>
  <si>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</si>
  <si>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</si>
  <si>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</si>
  <si>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</si>
  <si>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</si>
  <si>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</si>
  <si>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</si>
  <si>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</si>
  <si>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</si>
  <si>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</si>
  <si>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</si>
  <si>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</si>
  <si>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</si>
  <si>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</si>
  <si>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</si>
  <si>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</si>
  <si>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</si>
  <si>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</si>
  <si>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</si>
  <si>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</si>
  <si>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</si>
  <si>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</si>
  <si>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</si>
  <si>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</si>
  <si>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</si>
  <si>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</si>
  <si>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</si>
  <si>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</si>
  <si>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</si>
  <si>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</si>
  <si>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</si>
  <si>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</si>
  <si>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</si>
  <si>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</si>
  <si>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</si>
  <si>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</si>
  <si>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</si>
  <si>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</si>
  <si>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</si>
  <si>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</si>
  <si>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</si>
  <si>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</si>
  <si>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</si>
  <si>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</si>
  <si>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</si>
  <si>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</si>
  <si>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</si>
  <si>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</si>
  <si>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</si>
  <si>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</si>
  <si>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</si>
  <si>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</si>
  <si>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</si>
  <si>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</si>
  <si>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</si>
  <si>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</si>
  <si>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</si>
  <si>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</si>
  <si>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</si>
  <si>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</si>
  <si>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</si>
  <si>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</si>
  <si>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</si>
  <si>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</si>
  <si>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</si>
  <si>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</si>
  <si>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</si>
  <si>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</si>
  <si>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</si>
  <si>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</si>
  <si>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</si>
  <si>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</si>
  <si>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</si>
  <si>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</si>
  <si>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</si>
  <si>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</si>
  <si>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</si>
  <si>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</si>
  <si>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</si>
  <si>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</si>
  <si>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</si>
  <si>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</si>
  <si>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</si>
  <si>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</si>
  <si>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</si>
  <si>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</si>
  <si>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</si>
  <si>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</si>
  <si>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</si>
  <si>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</si>
  <si>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</si>
  <si>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</si>
  <si>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</si>
  <si>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</si>
  <si>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</si>
  <si>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</si>
  <si>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</si>
  <si>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</si>
  <si>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</si>
  <si>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</si>
  <si>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</si>
  <si>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</si>
  <si>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</si>
  <si>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</si>
  <si>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</si>
  <si>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</si>
  <si>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</si>
  <si>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</si>
  <si>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</si>
  <si>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</si>
  <si>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</si>
  <si>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</si>
  <si>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</si>
  <si>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</si>
  <si>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</si>
  <si>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</si>
  <si>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</si>
  <si>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</si>
  <si>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</si>
  <si>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</si>
  <si>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</si>
  <si>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</si>
  <si>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</si>
  <si>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</si>
  <si>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</si>
  <si>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</si>
  <si>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</si>
  <si>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</si>
  <si>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</si>
  <si>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</si>
  <si>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</si>
  <si>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</si>
  <si>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</si>
  <si>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</si>
  <si>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</si>
  <si>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</si>
  <si>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</si>
  <si>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</si>
  <si>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</si>
  <si>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</si>
  <si>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</si>
  <si>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</si>
  <si>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</si>
  <si>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</si>
  <si>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</si>
  <si>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</si>
  <si>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</si>
  <si>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</si>
  <si>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</si>
  <si>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</si>
  <si>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</si>
  <si>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</si>
  <si>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</si>
  <si>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</si>
  <si>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</si>
  <si>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</si>
  <si>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</si>
  <si>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</si>
  <si>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</si>
  <si>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</si>
  <si>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</si>
  <si>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</si>
  <si>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</si>
  <si>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</si>
  <si>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</si>
  <si>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</si>
  <si>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</si>
  <si>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</si>
  <si>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</si>
  <si>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</si>
  <si>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</si>
  <si>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</si>
  <si>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</si>
  <si>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</si>
  <si>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</si>
  <si>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</si>
  <si>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</si>
  <si>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</si>
  <si>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</si>
  <si>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</si>
  <si>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</si>
  <si>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</si>
  <si>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</si>
  <si>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</si>
  <si>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</si>
  <si>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</si>
  <si>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</si>
  <si>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</si>
  <si>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</si>
  <si>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</si>
  <si>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</si>
  <si>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</si>
  <si>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</si>
  <si>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</si>
  <si>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</si>
  <si>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</si>
  <si>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</si>
  <si>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</si>
  <si>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</si>
  <si>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</si>
  <si>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</si>
  <si>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</si>
  <si>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</si>
  <si>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</si>
  <si>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</si>
  <si>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</si>
  <si>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</si>
  <si>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</si>
  <si>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</si>
  <si>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</si>
  <si>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</si>
  <si>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</si>
  <si>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</si>
  <si>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</si>
  <si>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</si>
  <si>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</si>
  <si>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</si>
  <si>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</si>
  <si>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</si>
  <si>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</si>
  <si>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</si>
  <si>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</si>
  <si>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</si>
  <si>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</si>
  <si>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</si>
  <si>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</si>
  <si>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</si>
  <si>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</si>
  <si>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</si>
  <si>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</si>
  <si>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</si>
  <si>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</si>
  <si>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</si>
  <si>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</si>
  <si>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</si>
  <si>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</si>
  <si>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</si>
  <si>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</si>
  <si>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</si>
  <si>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</si>
  <si>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</si>
  <si>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</si>
  <si>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</si>
  <si>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</si>
  <si>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</si>
  <si>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</si>
  <si>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</si>
  <si>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</si>
  <si>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</si>
  <si>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</si>
  <si>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</si>
  <si>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</si>
  <si>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</si>
  <si>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</si>
  <si>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</si>
  <si>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</si>
  <si>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</si>
  <si>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</si>
  <si>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</si>
  <si>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</si>
  <si>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</si>
  <si>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</si>
  <si>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</si>
  <si>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</si>
  <si>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</si>
  <si>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</si>
  <si>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</si>
  <si>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</si>
  <si>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</si>
  <si>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</si>
  <si>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</si>
  <si>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</si>
  <si>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</si>
  <si>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</si>
  <si>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</si>
  <si>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</si>
  <si>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</si>
  <si>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</si>
  <si>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</si>
  <si>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</si>
  <si>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</si>
  <si>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</si>
  <si>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</si>
  <si>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</si>
  <si>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</si>
  <si>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</si>
  <si>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</si>
  <si>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</si>
  <si>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</si>
  <si>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</si>
  <si>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</si>
  <si>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</si>
  <si>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</si>
  <si>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</si>
  <si>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</si>
  <si>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</si>
  <si>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</si>
  <si>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</si>
  <si>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</si>
  <si>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</si>
  <si>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</si>
  <si>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</si>
  <si>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</si>
  <si>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</si>
  <si>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</si>
  <si>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</si>
  <si>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</si>
  <si>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</si>
  <si>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</si>
  <si>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</si>
  <si>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</si>
  <si>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</si>
  <si>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</si>
  <si>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</si>
  <si>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</si>
  <si>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</si>
  <si>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</si>
  <si>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</si>
  <si>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</si>
  <si>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</si>
  <si>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</si>
  <si>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</si>
  <si>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</si>
  <si>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</si>
  <si>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</si>
  <si>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</si>
  <si>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</si>
  <si>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</si>
  <si>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</si>
  <si>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</si>
  <si>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</si>
  <si>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</si>
  <si>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</si>
  <si>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</si>
  <si>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</si>
  <si>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</si>
  <si>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</si>
  <si>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</si>
  <si>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</si>
  <si>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</si>
  <si>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</si>
  <si>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</si>
  <si>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</si>
  <si>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</si>
  <si>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</si>
  <si>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</si>
  <si>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</si>
  <si>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</si>
  <si>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</si>
  <si>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</si>
  <si>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</si>
  <si>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</si>
  <si>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</si>
  <si>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</si>
  <si>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</si>
  <si>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</si>
  <si>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</si>
  <si>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</si>
  <si>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</si>
  <si>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</si>
  <si>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</si>
  <si>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</si>
  <si>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</si>
  <si>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</si>
  <si>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</si>
  <si>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</si>
  <si>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</si>
  <si>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</si>
  <si>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</si>
  <si>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</si>
  <si>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</si>
  <si>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</si>
  <si>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</si>
  <si>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</si>
  <si>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</si>
  <si>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</si>
  <si>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</si>
  <si>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</si>
  <si>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</si>
  <si>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</si>
  <si>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</si>
  <si>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</si>
  <si>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</si>
  <si>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</si>
  <si>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</si>
  <si>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</si>
  <si>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</si>
  <si>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</si>
  <si>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</si>
  <si>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</si>
  <si>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</si>
  <si>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</si>
  <si>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</si>
  <si>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</si>
  <si>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</si>
  <si>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</si>
  <si>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</si>
  <si>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</si>
  <si>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</si>
  <si>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</si>
  <si>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</si>
  <si>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</si>
  <si>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</si>
  <si>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</si>
  <si>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</si>
  <si>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</si>
  <si>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</si>
  <si>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</si>
  <si>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</si>
  <si>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</si>
  <si>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</si>
  <si>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</si>
  <si>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</si>
  <si>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</si>
  <si>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</si>
  <si>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</si>
  <si>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</si>
  <si>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</si>
  <si>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</si>
  <si>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</si>
  <si>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</si>
  <si>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</si>
  <si>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</si>
  <si>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</si>
  <si>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</si>
  <si>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</si>
  <si>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</si>
  <si>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</si>
  <si>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</si>
  <si>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</si>
  <si>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</si>
  <si>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</si>
  <si>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</si>
  <si>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</si>
  <si>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</si>
  <si>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</si>
  <si>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</si>
  <si>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</si>
  <si>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</si>
  <si>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</si>
  <si>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</si>
  <si>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</si>
  <si>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</si>
  <si>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</si>
  <si>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</si>
  <si>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</si>
  <si>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</si>
  <si>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</si>
  <si>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</si>
  <si>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</si>
  <si>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</si>
  <si>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</si>
  <si>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</si>
  <si>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</si>
  <si>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</si>
  <si>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</si>
  <si>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</si>
  <si>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</si>
  <si>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</si>
  <si>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</si>
  <si>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</si>
  <si>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</si>
  <si>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</si>
  <si>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</si>
  <si>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</si>
  <si>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</si>
  <si>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</si>
  <si>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</si>
  <si>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</si>
  <si>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</si>
  <si>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</si>
  <si>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</si>
  <si>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</si>
  <si>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</si>
  <si>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</si>
  <si>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</si>
  <si>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</si>
  <si>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</si>
  <si>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</si>
  <si>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</si>
  <si>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</si>
  <si>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</si>
  <si>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</si>
  <si>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</si>
  <si>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</si>
  <si>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</si>
  <si>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</si>
  <si>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</si>
  <si>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</si>
  <si>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</si>
  <si>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</si>
  <si>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</si>
  <si>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</si>
  <si>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</si>
  <si>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</si>
  <si>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</si>
  <si>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</si>
  <si>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</si>
  <si>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</si>
  <si>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</si>
  <si>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</si>
  <si>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</si>
  <si>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</si>
  <si>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</si>
  <si>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</si>
  <si>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</si>
  <si>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</si>
  <si>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</si>
  <si>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</si>
  <si>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</si>
  <si>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</si>
  <si>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</si>
  <si>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</si>
  <si>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</si>
  <si>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</si>
  <si>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</si>
  <si>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</si>
  <si>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</si>
  <si>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</si>
  <si>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</si>
  <si>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</si>
  <si>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</si>
  <si>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</si>
  <si>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</si>
  <si>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</si>
  <si>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</si>
  <si>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</si>
  <si>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</si>
  <si>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</si>
  <si>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</si>
  <si>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</si>
  <si>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</si>
  <si>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</si>
  <si>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</si>
  <si>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</si>
  <si>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</si>
  <si>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</si>
  <si>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</si>
  <si>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</si>
  <si>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</si>
  <si>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</si>
  <si>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</si>
  <si>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</si>
  <si>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</si>
  <si>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</si>
  <si>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</si>
  <si>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</si>
  <si>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</si>
  <si>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</si>
  <si>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</si>
  <si>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</si>
  <si>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</si>
  <si>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</si>
  <si>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</si>
  <si>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</si>
  <si>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</si>
  <si>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</si>
  <si>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</si>
  <si>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</si>
  <si>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</si>
  <si>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</si>
  <si>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</si>
  <si>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</si>
  <si>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</si>
  <si>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</si>
  <si>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</si>
  <si>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</si>
  <si>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</si>
  <si>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</si>
  <si>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</si>
  <si>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</si>
  <si>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</si>
  <si>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</si>
  <si>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</si>
  <si>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</si>
  <si>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</si>
  <si>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</si>
  <si>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</si>
  <si>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</si>
  <si>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</si>
  <si>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</si>
  <si>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</si>
  <si>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</si>
  <si>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</si>
  <si>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</si>
  <si>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</si>
  <si>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</si>
  <si>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</si>
  <si>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</si>
  <si>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</si>
  <si>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</si>
  <si>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</si>
  <si>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</si>
  <si>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</si>
  <si>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</si>
  <si>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</si>
  <si>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</si>
  <si>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</si>
  <si>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</si>
  <si>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</si>
  <si>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</si>
  <si>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</si>
  <si>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</si>
  <si>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</si>
  <si>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</si>
  <si>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</si>
  <si>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</si>
  <si>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</si>
  <si>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</si>
  <si>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</si>
  <si>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</si>
  <si>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</si>
  <si>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</si>
  <si>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</si>
  <si>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</si>
  <si>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</si>
  <si>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</si>
  <si>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</si>
  <si>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</si>
  <si>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</si>
  <si>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</si>
  <si>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</si>
  <si>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</si>
  <si>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</si>
  <si>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</si>
  <si>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</si>
  <si>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</si>
  <si>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</si>
  <si>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</si>
  <si>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</si>
  <si>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</si>
  <si>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</si>
  <si>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</si>
  <si>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</si>
  <si>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</si>
  <si>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</si>
  <si>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</si>
  <si>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</si>
  <si>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</si>
  <si>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</si>
  <si>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</si>
  <si>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</si>
  <si>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</si>
  <si>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</si>
  <si>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</si>
  <si>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</si>
  <si>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</si>
  <si>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</si>
  <si>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</si>
  <si>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</si>
  <si>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</si>
  <si>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</si>
  <si>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</si>
  <si>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</si>
  <si>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</si>
  <si>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</si>
  <si>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</si>
  <si>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</si>
  <si>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</si>
  <si>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</si>
  <si>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</si>
  <si>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</si>
  <si>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</si>
  <si>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</si>
  <si>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</si>
  <si>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</si>
  <si>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</si>
  <si>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</si>
  <si>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</si>
  <si>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</si>
  <si>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</si>
  <si>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</si>
  <si>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</si>
  <si>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</si>
  <si>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</si>
  <si>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</si>
  <si>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</si>
  <si>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</si>
  <si>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</si>
  <si>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</si>
  <si>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</si>
  <si>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</si>
  <si>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</si>
  <si>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</si>
  <si>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</si>
  <si>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</si>
  <si>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</si>
  <si>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</si>
  <si>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</si>
  <si>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</si>
  <si>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</si>
  <si>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</si>
  <si>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</si>
  <si>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</si>
  <si>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</si>
  <si>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</si>
  <si>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</si>
  <si>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</si>
  <si>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</si>
  <si>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</si>
  <si>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</si>
  <si>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</si>
  <si>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</si>
  <si>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</si>
  <si>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</si>
  <si>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</si>
  <si>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</si>
  <si>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</si>
  <si>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</si>
  <si>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</si>
  <si>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</si>
  <si>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</si>
  <si>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</si>
  <si>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</si>
  <si>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</si>
  <si>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</si>
  <si>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</si>
  <si>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</si>
  <si>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</si>
  <si>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</si>
  <si>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</si>
  <si>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</si>
  <si>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</si>
  <si>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</si>
  <si>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</si>
  <si>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</si>
  <si>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</si>
  <si>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</si>
  <si>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</si>
  <si>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</si>
  <si>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</si>
  <si>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</si>
  <si>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</si>
  <si>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</si>
  <si>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</si>
  <si>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</si>
  <si>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</si>
  <si>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</si>
  <si>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</si>
  <si>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</si>
  <si>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</si>
  <si>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</si>
  <si>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</si>
  <si>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</si>
  <si>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</si>
  <si>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</si>
  <si>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</si>
  <si>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</si>
  <si>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</si>
  <si>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</si>
  <si>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</si>
  <si>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</si>
  <si>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</si>
  <si>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</si>
  <si>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</si>
  <si>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</si>
  <si>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</si>
  <si>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</si>
  <si>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</si>
  <si>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</si>
  <si>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</si>
  <si>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</si>
  <si>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</si>
  <si>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</si>
  <si>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</si>
  <si>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</si>
  <si>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</si>
  <si>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</si>
  <si>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</si>
  <si>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</si>
  <si>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</si>
  <si>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</si>
  <si>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</si>
  <si>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</si>
  <si>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</si>
  <si>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</si>
  <si>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</si>
  <si>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</si>
  <si>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</si>
  <si>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</si>
  <si>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</si>
  <si>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</si>
  <si>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</si>
  <si>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</si>
  <si>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</si>
  <si>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</si>
  <si>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</si>
  <si>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</si>
  <si>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</si>
  <si>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</si>
  <si>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</si>
  <si>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</si>
  <si>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</si>
  <si>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</si>
  <si>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</si>
  <si>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</si>
  <si>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</si>
  <si>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</si>
  <si>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</si>
  <si>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</si>
  <si>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</si>
  <si>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</si>
  <si>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</si>
  <si>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</si>
  <si>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</si>
  <si>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</si>
  <si>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</si>
  <si>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</si>
  <si>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</si>
  <si>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</si>
  <si>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</si>
  <si>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</si>
  <si>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</si>
  <si>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</si>
  <si>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</si>
  <si>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</si>
  <si>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</si>
  <si>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</si>
  <si>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</si>
  <si>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</si>
  <si>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</si>
  <si>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</si>
  <si>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</si>
  <si>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</si>
  <si>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</si>
  <si>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</si>
  <si>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</si>
  <si>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</si>
  <si>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</si>
  <si>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</si>
  <si>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</si>
  <si>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</si>
  <si>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</si>
  <si>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</si>
  <si>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</si>
  <si>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</si>
  <si>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</si>
  <si>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</si>
  <si>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</si>
  <si>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</si>
  <si>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</si>
  <si>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</si>
  <si>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</si>
  <si>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</si>
  <si>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</si>
  <si>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</si>
  <si>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</si>
  <si>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</si>
  <si>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</si>
  <si>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</si>
  <si>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</si>
  <si>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</si>
  <si>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</si>
  <si>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</si>
  <si>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</si>
  <si>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</si>
  <si>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</si>
  <si>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</si>
  <si>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</si>
  <si>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</si>
  <si>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</si>
  <si>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</si>
  <si>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</si>
  <si>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</si>
  <si>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</si>
  <si>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</si>
  <si>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</si>
  <si>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</si>
  <si>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</si>
  <si>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</si>
  <si>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</si>
  <si>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</si>
  <si>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</si>
  <si>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</si>
  <si>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</si>
  <si>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</si>
  <si>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</si>
  <si>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</si>
  <si>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</si>
  <si>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</si>
  <si>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</si>
  <si>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</si>
  <si>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</si>
  <si>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</si>
  <si>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</si>
  <si>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</si>
  <si>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</si>
  <si>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</si>
  <si>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</si>
  <si>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</si>
  <si>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</si>
  <si>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</si>
  <si>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</si>
  <si>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</si>
  <si>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</si>
  <si>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</si>
  <si>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</si>
  <si>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</si>
  <si>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</si>
  <si>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</si>
  <si>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</si>
  <si>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</si>
  <si>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</si>
  <si>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</si>
  <si>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</si>
  <si>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</si>
  <si>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</si>
  <si>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</si>
  <si>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</si>
  <si>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</si>
  <si>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</si>
  <si>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</si>
  <si>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</si>
  <si>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</si>
  <si>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</si>
  <si>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</si>
  <si>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</si>
  <si>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</si>
  <si>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</si>
  <si>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</si>
  <si>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</si>
  <si>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</si>
  <si>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</si>
  <si>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</si>
  <si>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</si>
  <si>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</si>
  <si>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</si>
  <si>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</si>
  <si>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</si>
  <si>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</si>
  <si>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</si>
  <si>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</si>
  <si>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</si>
  <si>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</si>
  <si>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</si>
  <si>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</si>
  <si>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</si>
  <si>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</si>
  <si>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</si>
  <si>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</si>
  <si>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</si>
  <si>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</si>
  <si>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</si>
  <si>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</si>
  <si>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</si>
  <si>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</si>
  <si>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</si>
  <si>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</si>
  <si>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</si>
  <si>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</si>
  <si>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</si>
  <si>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</si>
  <si>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</si>
  <si>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</si>
  <si>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</si>
  <si>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</si>
  <si>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</si>
  <si>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</si>
  <si>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</si>
  <si>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</si>
  <si>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</si>
  <si>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</si>
  <si>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</si>
  <si>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</si>
  <si>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</si>
  <si>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</si>
  <si>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</si>
  <si>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</si>
  <si>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</si>
  <si>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</si>
  <si>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</si>
  <si>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</si>
  <si>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</si>
  <si>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</si>
  <si>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</si>
  <si>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</si>
  <si>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</si>
  <si>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</si>
  <si>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</si>
  <si>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</si>
  <si>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</si>
  <si>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</si>
  <si>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</si>
  <si>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</si>
  <si>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</si>
  <si>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</si>
  <si>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</si>
  <si>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</si>
  <si>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</si>
  <si>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</si>
  <si>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</si>
  <si>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</si>
  <si>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</si>
  <si>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</si>
  <si>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</si>
  <si>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</si>
  <si>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</si>
  <si>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</si>
  <si>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</si>
  <si>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</si>
  <si>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</si>
  <si>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</si>
  <si>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</si>
  <si>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</si>
  <si>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</si>
  <si>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</si>
  <si>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</si>
  <si>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</si>
  <si>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</si>
  <si>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</si>
  <si>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</si>
  <si>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</si>
  <si>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</si>
  <si>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</si>
  <si>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</si>
  <si>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</si>
  <si>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</si>
  <si>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</si>
  <si>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</si>
  <si>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</si>
  <si>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</si>
  <si>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</si>
  <si>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</si>
  <si>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</si>
  <si>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</si>
  <si>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</si>
  <si>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</si>
  <si>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</si>
  <si>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</si>
  <si>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</si>
  <si>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</si>
  <si>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</si>
  <si>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</si>
  <si>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</si>
  <si>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</si>
  <si>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</si>
  <si>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</si>
  <si>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</si>
  <si>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</si>
  <si>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</si>
  <si>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</si>
  <si>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</si>
  <si>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</si>
  <si>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</si>
  <si>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</si>
  <si>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</si>
  <si>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</si>
  <si>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</si>
  <si>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</si>
  <si>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</si>
  <si>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</si>
  <si>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</si>
  <si>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</si>
  <si>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</si>
  <si>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</si>
  <si>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</si>
  <si>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</si>
  <si>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</si>
  <si>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</si>
  <si>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</si>
  <si>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</si>
  <si>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</si>
  <si>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</si>
  <si>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</si>
  <si>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</si>
  <si>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</si>
  <si>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</si>
  <si>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</si>
  <si>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</si>
  <si>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</si>
  <si>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</si>
  <si>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</si>
  <si>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</si>
  <si>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</si>
  <si>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</si>
  <si>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</si>
  <si>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</si>
  <si>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</si>
  <si>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</si>
  <si>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</si>
  <si>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</si>
  <si>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</si>
  <si>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</si>
  <si>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</si>
  <si>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</si>
  <si>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</si>
  <si>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</si>
  <si>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</si>
  <si>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</si>
  <si>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</si>
  <si>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</si>
  <si>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</si>
  <si>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</si>
  <si>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</si>
  <si>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</si>
  <si>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</si>
  <si>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</si>
  <si>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</si>
  <si>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</si>
  <si>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</si>
  <si>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</si>
  <si>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</si>
  <si>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</si>
  <si>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</si>
  <si>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</si>
  <si>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</si>
  <si>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</si>
  <si>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</si>
  <si>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</si>
  <si>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</si>
  <si>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</si>
  <si>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</si>
  <si>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</si>
  <si>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</si>
  <si>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</si>
  <si>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</si>
  <si>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</si>
  <si>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</si>
  <si>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</si>
  <si>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</si>
  <si>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</si>
  <si>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</si>
  <si>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</si>
  <si>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</si>
  <si>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</si>
  <si>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</si>
  <si>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</si>
  <si>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</si>
  <si>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</si>
  <si>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</si>
  <si>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</si>
  <si>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</si>
  <si>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</si>
  <si>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</si>
  <si>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</si>
  <si>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</si>
  <si>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</si>
  <si>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</si>
  <si>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</si>
  <si>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</si>
  <si>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</si>
  <si>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</si>
  <si>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</si>
  <si>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</si>
  <si>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</si>
  <si>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</si>
  <si>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</si>
  <si>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</si>
  <si>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</si>
  <si>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</si>
  <si>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</si>
  <si>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</si>
  <si>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</si>
  <si>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</si>
  <si>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</si>
  <si>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</si>
  <si>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</si>
  <si>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</si>
  <si>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</si>
  <si>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</si>
  <si>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</si>
  <si>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</si>
  <si>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</si>
  <si>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</si>
  <si>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</si>
  <si>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</si>
  <si>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</si>
  <si>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</si>
  <si>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</si>
  <si>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</si>
  <si>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</si>
  <si>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</si>
  <si>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</si>
  <si>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</si>
  <si>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</si>
  <si>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</si>
  <si>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</si>
  <si>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</si>
  <si>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</si>
  <si>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</si>
  <si>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</si>
  <si>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</si>
  <si>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</si>
  <si>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</si>
  <si>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</si>
  <si>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</si>
  <si>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</si>
  <si>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</si>
  <si>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</si>
  <si>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</si>
  <si>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</si>
  <si>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</si>
  <si>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</si>
  <si>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</si>
  <si>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</si>
  <si>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</si>
  <si>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</si>
  <si>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</si>
  <si>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</si>
  <si>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</si>
  <si>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</si>
  <si>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</si>
  <si>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</si>
  <si>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</si>
  <si>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</si>
  <si>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</si>
  <si>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</si>
  <si>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</si>
  <si>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</si>
  <si>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</si>
  <si>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</si>
  <si>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</si>
  <si>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</si>
  <si>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</si>
  <si>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</si>
  <si>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</si>
  <si>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</si>
  <si>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</si>
  <si>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</si>
  <si>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</si>
  <si>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</si>
  <si>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</si>
  <si>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</si>
  <si>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</si>
  <si>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</si>
  <si>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</si>
  <si>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</si>
  <si>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</si>
  <si>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</si>
  <si>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</si>
  <si>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</si>
  <si>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</si>
  <si>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</si>
  <si>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</si>
  <si>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</si>
  <si>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</si>
  <si>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</si>
  <si>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</si>
  <si>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</si>
  <si>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</si>
  <si>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</si>
  <si>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</si>
  <si>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</si>
  <si>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</si>
  <si>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</si>
  <si>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</si>
  <si>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</si>
  <si>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</si>
  <si>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</si>
  <si>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</si>
  <si>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</si>
  <si>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</si>
  <si>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</si>
  <si>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</si>
  <si>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</si>
  <si>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</si>
  <si>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</si>
  <si>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</si>
  <si>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</si>
  <si>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</si>
  <si>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</si>
  <si>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</si>
  <si>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</si>
  <si>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</si>
  <si>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</si>
  <si>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</si>
  <si>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</si>
  <si>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</si>
  <si>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</si>
  <si>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</si>
  <si>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</si>
  <si>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</si>
  <si>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</si>
  <si>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</si>
  <si>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</si>
  <si>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</si>
  <si>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</si>
  <si>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</si>
  <si>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</si>
  <si>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</si>
  <si>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</si>
  <si>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</si>
  <si>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</si>
  <si>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</si>
  <si>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</si>
  <si>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</si>
  <si>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</si>
  <si>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</si>
  <si>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</si>
  <si>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</si>
  <si>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</si>
  <si>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</si>
  <si>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</si>
  <si>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</si>
  <si>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</si>
  <si>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</si>
  <si>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</si>
  <si>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</si>
  <si>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</si>
  <si>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</si>
  <si>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</si>
  <si>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</si>
  <si>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</si>
  <si>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</si>
  <si>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</si>
  <si>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</si>
  <si>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</si>
  <si>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</si>
  <si>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</si>
  <si>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</si>
  <si>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</si>
  <si>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</si>
  <si>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</si>
  <si>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</si>
  <si>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</si>
  <si>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</si>
  <si>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</si>
  <si>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</si>
  <si>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</si>
  <si>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</si>
  <si>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</si>
  <si>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</si>
  <si>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</si>
  <si>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</si>
  <si>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</si>
  <si>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</si>
  <si>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</si>
  <si>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</si>
  <si>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</si>
  <si>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</si>
  <si>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</si>
  <si>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</si>
  <si>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</si>
  <si>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</si>
  <si>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</si>
  <si>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</si>
  <si>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</si>
  <si>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</si>
  <si>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</si>
  <si>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</si>
  <si>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</si>
  <si>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</si>
  <si>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</si>
  <si>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</si>
  <si>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</si>
  <si>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</si>
  <si>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</si>
  <si>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</si>
  <si>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</si>
  <si>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</si>
  <si>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</si>
  <si>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</si>
  <si>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</si>
  <si>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</si>
  <si>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</si>
  <si>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</si>
  <si>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</si>
  <si>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</si>
  <si>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</si>
  <si>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</si>
  <si>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</si>
  <si>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</si>
  <si>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</si>
  <si>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</si>
  <si>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</si>
  <si>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</si>
  <si>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</si>
  <si>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</si>
  <si>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</si>
  <si>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</si>
  <si>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</si>
  <si>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</si>
  <si>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</si>
  <si>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</si>
  <si>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</si>
  <si>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</si>
  <si>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</si>
  <si>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</si>
  <si>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</si>
  <si>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</si>
  <si>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</si>
  <si>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</si>
  <si>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</si>
  <si>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</si>
  <si>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</si>
  <si>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</si>
  <si>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</si>
  <si>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</si>
  <si>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</si>
  <si>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</si>
  <si>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</si>
  <si>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</si>
  <si>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</si>
  <si>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</si>
  <si>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</si>
  <si>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</si>
  <si>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</si>
  <si>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</si>
  <si>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</si>
  <si>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</si>
  <si>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</si>
  <si>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</si>
  <si>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</si>
  <si>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</si>
  <si>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</si>
  <si>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</si>
  <si>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</si>
  <si>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</si>
  <si>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</si>
  <si>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</si>
  <si>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</si>
  <si>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</si>
  <si>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</si>
  <si>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</si>
  <si>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</si>
  <si>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</si>
  <si>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</si>
  <si>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</si>
  <si>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</si>
  <si>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</si>
  <si>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</si>
  <si>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</si>
  <si>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</si>
  <si>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</si>
  <si>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</si>
  <si>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</si>
  <si>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</si>
  <si>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</si>
  <si>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</si>
  <si>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</si>
  <si>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</si>
  <si>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</si>
  <si>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</si>
  <si>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</si>
  <si>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</si>
  <si>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</si>
  <si>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</si>
  <si>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</si>
  <si>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</si>
  <si>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</si>
  <si>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</si>
  <si>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</si>
  <si>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</si>
  <si>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</si>
  <si>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</si>
  <si>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</si>
  <si>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</si>
  <si>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</si>
  <si>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</si>
  <si>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</si>
  <si>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</si>
  <si>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</si>
  <si>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</si>
  <si>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</si>
  <si>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</si>
  <si>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</si>
  <si>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</si>
  <si>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</si>
  <si>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</si>
  <si>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</si>
  <si>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</si>
  <si>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</si>
  <si>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</si>
  <si>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</si>
  <si>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</si>
  <si>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</si>
  <si>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</si>
  <si>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</si>
  <si>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</si>
  <si>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</si>
  <si>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</si>
  <si>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</si>
  <si>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</si>
  <si>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</si>
  <si>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</si>
  <si>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</si>
  <si>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</si>
  <si>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</si>
  <si>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</si>
  <si>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</si>
  <si>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</si>
  <si>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</si>
  <si>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</si>
  <si>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</si>
  <si>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</si>
  <si>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</si>
  <si>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</si>
  <si>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</si>
  <si>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</si>
  <si>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</si>
  <si>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</si>
  <si>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</si>
  <si>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</si>
  <si>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</si>
  <si>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</si>
  <si>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</si>
  <si>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</si>
  <si>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</si>
  <si>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</si>
  <si>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</si>
  <si>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</si>
  <si>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</si>
  <si>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</si>
  <si>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</si>
  <si>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</si>
  <si>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</si>
  <si>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</si>
  <si>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</si>
  <si>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</si>
  <si>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</si>
  <si>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</si>
  <si>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</si>
  <si>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</si>
  <si>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</si>
  <si>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</si>
  <si>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</si>
  <si>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</si>
  <si>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</si>
  <si>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</si>
  <si>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</si>
  <si>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</si>
  <si>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</si>
  <si>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</si>
  <si>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</si>
  <si>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</si>
  <si>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</si>
  <si>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</si>
  <si>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</si>
  <si>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</si>
  <si>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</si>
  <si>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</si>
  <si>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</si>
  <si>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</si>
  <si>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</si>
  <si>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</si>
  <si>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</si>
  <si>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</si>
  <si>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</si>
  <si>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</si>
  <si>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</si>
  <si>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</si>
  <si>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</si>
  <si>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</si>
  <si>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</si>
  <si>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</si>
  <si>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</si>
  <si>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</si>
  <si>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</si>
  <si>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</si>
  <si>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</si>
  <si>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</si>
  <si>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</si>
  <si>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</si>
  <si>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</si>
  <si>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</si>
  <si>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</si>
  <si>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</si>
  <si>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</si>
  <si>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</si>
  <si>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</si>
  <si>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</si>
  <si>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</si>
  <si>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</si>
  <si>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</si>
  <si>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</si>
  <si>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</si>
  <si>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</si>
  <si>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</si>
  <si>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</si>
  <si>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</si>
  <si>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</si>
  <si>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</si>
  <si>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</si>
  <si>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</si>
  <si>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</si>
  <si>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</si>
  <si>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</si>
  <si>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</si>
  <si>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</si>
  <si>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</si>
  <si>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</si>
  <si>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</si>
  <si>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</si>
  <si>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</si>
  <si>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</si>
  <si>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</si>
  <si>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</si>
  <si>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</si>
  <si>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</si>
  <si>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</si>
  <si>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</si>
  <si>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</si>
  <si>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</si>
  <si>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</si>
  <si>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</si>
  <si>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</si>
  <si>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</si>
  <si>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</si>
  <si>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</si>
  <si>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</si>
  <si>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</si>
  <si>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</si>
  <si>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</si>
  <si>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</si>
  <si>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</si>
  <si>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</si>
  <si>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</si>
  <si>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</si>
  <si>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</si>
  <si>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</si>
  <si>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</si>
  <si>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</si>
  <si>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</si>
  <si>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</si>
  <si>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</si>
  <si>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</si>
  <si>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</si>
  <si>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</si>
  <si>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</si>
  <si>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</si>
  <si>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</si>
  <si>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</si>
  <si>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</si>
  <si>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</si>
  <si>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</si>
  <si>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</si>
  <si>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</si>
  <si>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</si>
  <si>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</si>
  <si>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</si>
  <si>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</si>
  <si>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</si>
  <si>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</si>
  <si>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</si>
  <si>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</si>
  <si>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</si>
  <si>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</si>
  <si>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</si>
  <si>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</si>
  <si>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</si>
  <si>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</si>
  <si>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</si>
  <si>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</si>
  <si>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</si>
  <si>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</si>
  <si>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</si>
  <si>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</si>
  <si>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</si>
  <si>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</si>
  <si>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</si>
  <si>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</si>
  <si>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</si>
  <si>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</si>
  <si>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</si>
  <si>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</si>
  <si>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</si>
  <si>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</si>
  <si>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</si>
  <si>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</si>
  <si>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</si>
  <si>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</si>
  <si>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</si>
  <si>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</si>
  <si>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</si>
  <si>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</si>
  <si>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</si>
  <si>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</si>
  <si>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</si>
  <si>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</si>
  <si>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</si>
  <si>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</si>
  <si>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</si>
  <si>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</si>
  <si>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</si>
  <si>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</si>
  <si>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</si>
  <si>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</si>
  <si>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</si>
  <si>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</si>
  <si>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</si>
  <si>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</si>
  <si>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</si>
  <si>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</si>
  <si>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</si>
  <si>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</si>
  <si>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</si>
  <si>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</si>
  <si>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</si>
  <si>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</si>
  <si>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</si>
  <si>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</si>
  <si>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</si>
  <si>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</si>
  <si>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</si>
  <si>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</si>
  <si>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</si>
  <si>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</si>
  <si>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</si>
  <si>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</si>
  <si>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</si>
  <si>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</si>
  <si>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</si>
  <si>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</si>
  <si>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</si>
  <si>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</si>
  <si>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</si>
  <si>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</si>
  <si>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</si>
  <si>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</si>
  <si>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</si>
  <si>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</si>
  <si>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</si>
  <si>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</si>
  <si>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</si>
  <si>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</si>
  <si>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</si>
  <si>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</si>
  <si>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</si>
  <si>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</si>
  <si>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</si>
  <si>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</si>
  <si>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</si>
  <si>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</si>
  <si>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</si>
  <si>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</si>
  <si>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</si>
  <si>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</si>
  <si>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</si>
  <si>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</si>
  <si>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</si>
  <si>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</si>
  <si>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</si>
  <si>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</si>
  <si>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</si>
  <si>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</si>
  <si>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</si>
  <si>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</si>
  <si>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</si>
  <si>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</si>
  <si>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</si>
  <si>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</si>
  <si>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</si>
  <si>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</si>
  <si>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</si>
  <si>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</si>
  <si>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</si>
  <si>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</si>
  <si>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</si>
  <si>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</si>
  <si>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</si>
  <si>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</si>
  <si>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</si>
  <si>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</si>
  <si>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</si>
  <si>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</si>
  <si>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</si>
  <si>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</si>
  <si>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</si>
  <si>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</si>
  <si>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</si>
  <si>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</si>
  <si>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</si>
  <si>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</si>
  <si>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</si>
  <si>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</si>
  <si>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</si>
  <si>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</si>
  <si>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</si>
  <si>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</si>
  <si>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</si>
  <si>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</si>
  <si>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</si>
  <si>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</si>
  <si>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</si>
  <si>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</si>
  <si>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</si>
  <si>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</si>
  <si>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</si>
  <si>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</si>
  <si>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</si>
  <si>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</si>
  <si>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</si>
  <si>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</si>
  <si>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</si>
  <si>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</si>
  <si>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</si>
  <si>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</si>
  <si>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</si>
  <si>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</si>
  <si>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</si>
  <si>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</si>
  <si>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</si>
  <si>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</si>
  <si>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</si>
  <si>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</si>
  <si>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</si>
  <si>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</si>
  <si>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</si>
  <si>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</si>
  <si>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</si>
  <si>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</si>
  <si>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</si>
  <si>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</si>
  <si>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</si>
  <si>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</si>
  <si>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</si>
  <si>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</si>
  <si>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</si>
  <si>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</si>
  <si>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</si>
  <si>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</si>
  <si>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</si>
  <si>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</si>
  <si>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</si>
  <si>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</si>
  <si>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</si>
  <si>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</si>
  <si>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</si>
  <si>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</si>
  <si>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</si>
  <si>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</si>
  <si>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</si>
  <si>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</si>
  <si>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</si>
  <si>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</si>
  <si>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</si>
  <si>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</si>
  <si>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</si>
  <si>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</si>
  <si>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</si>
  <si>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</si>
  <si>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</si>
  <si>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</si>
  <si>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</si>
  <si>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</si>
  <si>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</si>
  <si>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</si>
  <si>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</si>
  <si>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</si>
  <si>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</si>
  <si>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</si>
  <si>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</si>
  <si>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</si>
  <si>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</si>
  <si>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</si>
  <si>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</si>
  <si>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</si>
  <si>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</si>
  <si>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</si>
  <si>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</si>
  <si>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</si>
  <si>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</si>
  <si>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</si>
  <si>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</si>
  <si>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</si>
  <si>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</si>
  <si>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</si>
  <si>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</si>
  <si>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</si>
  <si>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</si>
  <si>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</si>
  <si>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</si>
  <si>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</si>
  <si>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</si>
  <si>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</si>
  <si>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</si>
  <si>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</si>
  <si>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</si>
  <si>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</si>
  <si>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</si>
  <si>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</si>
  <si>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</si>
  <si>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</si>
  <si>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</si>
  <si>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</si>
  <si>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</si>
  <si>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</si>
  <si>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</si>
  <si>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</si>
  <si>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</si>
  <si>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</si>
  <si>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</si>
  <si>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</si>
  <si>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</si>
  <si>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</si>
  <si>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</si>
  <si>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</si>
  <si>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</si>
  <si>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</si>
  <si>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</si>
  <si>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</si>
  <si>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</si>
  <si>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</si>
  <si>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</si>
  <si>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</si>
  <si>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</si>
  <si>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</si>
  <si>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</si>
  <si>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</si>
  <si>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</si>
  <si>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</si>
  <si>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</si>
  <si>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</si>
  <si>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</si>
  <si>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</si>
  <si>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</si>
  <si>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</si>
  <si>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</si>
  <si>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</si>
  <si>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</si>
  <si>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</si>
  <si>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</si>
  <si>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</si>
  <si>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</si>
  <si>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</si>
  <si>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</si>
  <si>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</si>
  <si>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</si>
  <si>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</si>
  <si>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</si>
  <si>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</si>
  <si>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</si>
  <si>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</si>
  <si>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</si>
  <si>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</si>
  <si>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</si>
  <si>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</si>
  <si>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</si>
  <si>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</si>
  <si>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</si>
  <si>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</si>
  <si>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</si>
  <si>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</si>
  <si>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</si>
  <si>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</si>
  <si>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</si>
  <si>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</si>
  <si>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</si>
  <si>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</si>
  <si>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</si>
  <si>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</si>
  <si>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</si>
  <si>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</si>
  <si>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</si>
  <si>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</si>
  <si>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</si>
  <si>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</si>
  <si>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</si>
  <si>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</si>
  <si>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</si>
  <si>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</si>
  <si>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</si>
  <si>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</si>
  <si>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</si>
  <si>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</si>
  <si>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</si>
  <si>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</si>
  <si>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</si>
  <si>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</si>
  <si>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</si>
  <si>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</si>
  <si>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</si>
  <si>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</si>
  <si>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</si>
  <si>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</si>
  <si>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</si>
  <si>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</si>
  <si>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</si>
  <si>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</si>
  <si>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</si>
  <si>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</si>
  <si>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</si>
  <si>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</si>
  <si>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</si>
  <si>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</si>
  <si>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</si>
  <si>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</si>
  <si>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</si>
  <si>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</si>
  <si>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</si>
  <si>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</si>
  <si>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</si>
  <si>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</si>
  <si>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</si>
  <si>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</si>
  <si>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</si>
  <si>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</si>
  <si>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</si>
  <si>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</si>
  <si>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</si>
  <si>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</si>
  <si>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</si>
  <si>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</si>
  <si>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</si>
  <si>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</si>
  <si>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</si>
  <si>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</si>
  <si>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</si>
  <si>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</si>
  <si>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</si>
  <si>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</si>
  <si>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</si>
  <si>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</si>
  <si>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</si>
  <si>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</si>
  <si>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</si>
  <si>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</si>
  <si>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</si>
  <si>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</si>
  <si>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</si>
  <si>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</si>
  <si>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</si>
  <si>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</si>
  <si>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</si>
  <si>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</si>
  <si>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</si>
  <si>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</si>
  <si>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</si>
  <si>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</si>
  <si>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</si>
  <si>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</si>
  <si>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</si>
  <si>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</si>
  <si>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</si>
  <si>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</si>
  <si>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</si>
  <si>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</si>
  <si>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</si>
  <si>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</si>
  <si>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</si>
  <si>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</si>
  <si>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</si>
  <si>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</si>
  <si>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</si>
  <si>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</si>
  <si>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</si>
  <si>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</si>
  <si>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</si>
  <si>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</si>
  <si>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</si>
  <si>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</si>
  <si>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</si>
  <si>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</si>
  <si>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</si>
  <si>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</si>
  <si>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</si>
  <si>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</si>
  <si>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</si>
  <si>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</si>
  <si>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</si>
  <si>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</si>
  <si>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</si>
  <si>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</si>
  <si>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</si>
  <si>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</si>
  <si>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</si>
  <si>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</si>
  <si>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</si>
  <si>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</si>
  <si>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</si>
  <si>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</si>
  <si>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</si>
  <si>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</si>
  <si>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</si>
  <si>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</si>
  <si>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</si>
  <si>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</si>
  <si>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</si>
  <si>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</si>
  <si>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</si>
  <si>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</si>
  <si>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</si>
  <si>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</si>
  <si>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</si>
  <si>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</si>
  <si>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</si>
  <si>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</si>
  <si>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</si>
  <si>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</si>
  <si>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</si>
  <si>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</si>
  <si>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</si>
  <si>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</si>
  <si>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</si>
  <si>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</si>
  <si>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</si>
  <si>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</si>
  <si>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</si>
  <si>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</si>
  <si>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</si>
  <si>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</si>
  <si>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</si>
  <si>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</si>
  <si>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</si>
  <si>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</si>
  <si>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</si>
  <si>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</si>
  <si>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</si>
  <si>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</si>
  <si>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</si>
  <si>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</si>
  <si>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</si>
  <si>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</si>
  <si>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</si>
  <si>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</si>
  <si>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</si>
  <si>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</si>
  <si>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</si>
  <si>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</si>
  <si>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</si>
  <si>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</si>
  <si>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</si>
  <si>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</si>
  <si>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</si>
  <si>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</si>
  <si>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</si>
  <si>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</si>
  <si>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</si>
  <si>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</si>
  <si>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</si>
  <si>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</si>
  <si>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</si>
  <si>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</si>
  <si>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</si>
  <si>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</si>
  <si>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</si>
  <si>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</si>
  <si>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</si>
  <si>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</si>
  <si>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</si>
  <si>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</si>
  <si>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</si>
  <si>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</si>
  <si>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</si>
  <si>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</si>
  <si>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</si>
  <si>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</si>
  <si>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</si>
  <si>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</si>
  <si>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</si>
  <si>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</si>
  <si>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</si>
  <si>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</si>
  <si>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</si>
  <si>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</si>
  <si>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</si>
  <si>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</si>
  <si>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</si>
  <si>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</si>
  <si>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</si>
  <si>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</si>
  <si>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</si>
  <si>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</si>
  <si>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</si>
  <si>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</si>
  <si>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</si>
  <si>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</si>
  <si>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</si>
  <si>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</si>
  <si>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</si>
  <si>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</si>
  <si>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</si>
  <si>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</si>
  <si>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</si>
  <si>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</si>
  <si>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</si>
  <si>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</si>
  <si>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</si>
  <si>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</si>
  <si>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</si>
  <si>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</si>
  <si>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</si>
  <si>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</si>
  <si>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</si>
  <si>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</si>
  <si>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</si>
  <si>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</si>
  <si>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</si>
  <si>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</si>
  <si>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</si>
  <si>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</si>
  <si>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</si>
  <si>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</si>
  <si>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</si>
  <si>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</si>
  <si>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</si>
  <si>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</si>
  <si>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</si>
  <si>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</si>
  <si>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</si>
  <si>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</si>
  <si>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</si>
  <si>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</si>
  <si>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</si>
  <si>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</si>
  <si>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</si>
  <si>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</si>
  <si>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</si>
  <si>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</si>
  <si>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</si>
  <si>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</si>
  <si>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</si>
  <si>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</si>
  <si>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</si>
  <si>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</si>
  <si>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</si>
  <si>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</si>
  <si>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</si>
  <si>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</si>
  <si>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</si>
  <si>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</si>
  <si>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</si>
  <si>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</si>
  <si>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</si>
  <si>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</si>
  <si>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</si>
  <si>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</si>
  <si>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</si>
  <si>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</si>
  <si>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</si>
  <si>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</si>
  <si>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</si>
  <si>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</si>
  <si>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</si>
  <si>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</si>
  <si>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</si>
  <si>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</si>
  <si>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</si>
  <si>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</si>
  <si>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</si>
  <si>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</si>
  <si>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</si>
  <si>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</si>
  <si>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</si>
  <si>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</si>
  <si>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</si>
  <si>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</si>
  <si>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</si>
  <si>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</si>
  <si>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</si>
  <si>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</si>
  <si>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</si>
  <si>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</si>
  <si>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</si>
  <si>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</si>
  <si>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</si>
  <si>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</si>
  <si>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</si>
  <si>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</si>
  <si>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</si>
  <si>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</si>
  <si>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</si>
  <si>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</si>
  <si>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</si>
  <si>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</si>
  <si>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</si>
  <si>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</si>
  <si>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</si>
  <si>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</si>
  <si>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</si>
  <si>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</si>
  <si>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</si>
  <si>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</si>
  <si>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</si>
  <si>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</si>
  <si>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</si>
  <si>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</si>
  <si>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</si>
  <si>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</si>
  <si>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</si>
  <si>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</si>
  <si>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</si>
  <si>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</si>
  <si>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</si>
  <si>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</si>
  <si>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</si>
  <si>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</si>
  <si>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</si>
  <si>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</si>
  <si>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</si>
  <si>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</si>
  <si>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</si>
  <si>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</si>
  <si>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</si>
  <si>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</si>
  <si>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</si>
  <si>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</si>
  <si>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</si>
  <si>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</si>
  <si>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</si>
  <si>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</si>
  <si>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</si>
  <si>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</si>
  <si>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</si>
  <si>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</si>
  <si>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</si>
  <si>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</si>
  <si>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</si>
  <si>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</si>
  <si>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</si>
  <si>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</si>
  <si>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</si>
  <si>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</si>
  <si>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</si>
  <si>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</si>
  <si>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</si>
  <si>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</si>
  <si>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</si>
  <si>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</si>
  <si>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</si>
  <si>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</si>
  <si>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</si>
  <si>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</si>
  <si>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</si>
  <si>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</si>
  <si>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</si>
  <si>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</si>
  <si>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</si>
  <si>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</si>
  <si>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</si>
  <si>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</si>
  <si>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</si>
  <si>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</si>
  <si>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</si>
  <si>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</si>
  <si>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</si>
  <si>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</si>
  <si>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</si>
  <si>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</si>
  <si>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</si>
  <si>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</si>
  <si>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</si>
  <si>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</si>
  <si>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</si>
  <si>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</si>
  <si>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</si>
  <si>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</si>
  <si>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</si>
  <si>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</si>
  <si>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</si>
  <si>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</si>
  <si>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</si>
  <si>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</si>
  <si>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</si>
  <si>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</si>
  <si>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</si>
  <si>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</si>
  <si>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</si>
  <si>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</si>
  <si>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</si>
  <si>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</si>
  <si>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</si>
  <si>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</si>
  <si>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</si>
  <si>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</si>
  <si>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</si>
  <si>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</si>
  <si>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</si>
  <si>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</si>
  <si>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</si>
  <si>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</si>
  <si>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</si>
  <si>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</si>
  <si>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</si>
  <si>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</si>
  <si>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</si>
  <si>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</si>
  <si>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</si>
  <si>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</si>
  <si>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</si>
  <si>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</si>
  <si>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</si>
  <si>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</si>
  <si>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</si>
  <si>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</si>
  <si>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</si>
  <si>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</si>
  <si>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</si>
  <si>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</si>
  <si>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</si>
  <si>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</si>
  <si>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</si>
  <si>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</si>
  <si>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</si>
  <si>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</si>
  <si>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</si>
  <si>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</si>
  <si>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</si>
  <si>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</si>
  <si>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</si>
  <si>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</si>
  <si>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</si>
  <si>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</si>
  <si>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</si>
  <si>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</si>
  <si>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</si>
  <si>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</si>
  <si>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</si>
  <si>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</si>
  <si>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</si>
  <si>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</si>
  <si>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</si>
  <si>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</si>
  <si>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</si>
  <si>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</si>
  <si>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</si>
  <si>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</si>
  <si>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</si>
  <si>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</si>
  <si>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</si>
  <si>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</si>
  <si>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</si>
  <si>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</si>
  <si>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</si>
  <si>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</si>
  <si>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</si>
  <si>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</si>
  <si>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</si>
  <si>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</si>
  <si>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</si>
  <si>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</si>
  <si>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</si>
  <si>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</si>
  <si>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</si>
  <si>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</si>
  <si>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</si>
  <si>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</si>
  <si>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</si>
  <si>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</si>
  <si>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</si>
  <si>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</si>
  <si>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</si>
  <si>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</si>
  <si>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</si>
  <si>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</si>
  <si>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</si>
  <si>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</si>
  <si>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</si>
  <si>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</si>
  <si>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</si>
  <si>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</si>
  <si>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</si>
  <si>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</si>
  <si>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</si>
  <si>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</si>
  <si>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</si>
  <si>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</si>
  <si>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</si>
  <si>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</si>
  <si>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</si>
  <si>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</si>
  <si>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</si>
  <si>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</si>
  <si>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</si>
  <si>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</si>
  <si>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</si>
  <si>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</si>
  <si>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</si>
  <si>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</si>
  <si>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</si>
  <si>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</si>
  <si>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</si>
  <si>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</si>
  <si>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</si>
  <si>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</si>
  <si>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</si>
  <si>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</si>
  <si>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</si>
  <si>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</si>
  <si>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</si>
  <si>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</si>
  <si>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</si>
  <si>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</si>
  <si>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</si>
  <si>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</si>
  <si>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</si>
  <si>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</si>
  <si>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</si>
  <si>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</si>
  <si>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</si>
  <si>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</si>
  <si>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</si>
  <si>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</si>
  <si>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</si>
  <si>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</si>
  <si>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</si>
  <si>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</si>
  <si>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</si>
  <si>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</si>
  <si>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</si>
  <si>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</si>
  <si>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</si>
  <si>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</si>
  <si>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</si>
  <si>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</si>
  <si>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</si>
  <si>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</si>
  <si>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</si>
  <si>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</si>
  <si>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</si>
  <si>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</si>
  <si>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</si>
  <si>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</si>
  <si>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</si>
  <si>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</si>
  <si>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</si>
  <si>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</si>
  <si>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</si>
  <si>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</si>
  <si>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</si>
  <si>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</si>
  <si>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</si>
  <si>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</si>
  <si>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</si>
  <si>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</si>
  <si>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</si>
  <si>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</si>
  <si>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</si>
  <si>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</si>
  <si>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</si>
  <si>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</si>
  <si>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</si>
  <si>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</si>
  <si>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</si>
  <si>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</si>
  <si>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</si>
  <si>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</si>
  <si>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</si>
  <si>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</si>
  <si>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</si>
  <si>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</si>
  <si>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</si>
  <si>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</si>
  <si>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</si>
  <si>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</si>
  <si>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</si>
  <si>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</si>
  <si>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</si>
  <si>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</si>
  <si>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</si>
  <si>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</si>
  <si>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</si>
  <si>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</si>
  <si>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</si>
  <si>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</si>
  <si>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</si>
  <si>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</si>
  <si>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</si>
  <si>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</si>
  <si>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</si>
  <si>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</si>
  <si>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</si>
  <si>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</si>
  <si>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</si>
  <si>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</si>
  <si>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</si>
  <si>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</si>
  <si>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</si>
  <si>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</si>
  <si>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</si>
  <si>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</si>
  <si>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</si>
  <si>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</si>
  <si>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</si>
  <si>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</si>
  <si>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</si>
  <si>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</si>
  <si>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</si>
  <si>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</si>
  <si>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</si>
  <si>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</si>
  <si>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</si>
  <si>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</si>
  <si>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</si>
  <si>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</si>
  <si>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</si>
  <si>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</si>
  <si>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</si>
  <si>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</si>
  <si>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</si>
  <si>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</si>
  <si>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</si>
  <si>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</si>
  <si>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</si>
  <si>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</si>
  <si>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</si>
  <si>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</si>
  <si>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</si>
  <si>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</si>
  <si>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</si>
  <si>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</si>
  <si>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</si>
  <si>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</si>
  <si>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</si>
  <si>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</si>
  <si>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</si>
  <si>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</si>
  <si>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</si>
  <si>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</si>
  <si>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</si>
  <si>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</si>
  <si>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</si>
  <si>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</si>
  <si>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</si>
  <si>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</si>
  <si>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</si>
  <si>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</si>
  <si>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</si>
  <si>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</si>
  <si>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</si>
  <si>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</si>
  <si>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</si>
  <si>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</si>
  <si>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</si>
  <si>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</si>
  <si>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</si>
  <si>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</si>
  <si>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</si>
  <si>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</si>
  <si>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</si>
  <si>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</si>
  <si>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</si>
  <si>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</si>
  <si>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</si>
  <si>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</si>
  <si>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</si>
  <si>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</si>
  <si>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</si>
  <si>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</si>
  <si>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</si>
  <si>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</si>
  <si>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</si>
  <si>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</si>
  <si>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</si>
  <si>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</si>
  <si>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</si>
  <si>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</si>
  <si>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</si>
  <si>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</si>
  <si>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</si>
  <si>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</si>
  <si>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</si>
  <si>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</si>
  <si>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</si>
  <si>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</si>
  <si>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</si>
  <si>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</si>
  <si>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</si>
  <si>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</si>
  <si>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</si>
  <si>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</si>
  <si>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</si>
  <si>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</si>
  <si>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</si>
  <si>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</si>
  <si>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</si>
  <si>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</si>
  <si>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</si>
  <si>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</si>
  <si>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</si>
  <si>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</si>
  <si>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</si>
  <si>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</si>
  <si>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</si>
  <si>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</si>
  <si>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</si>
  <si>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</si>
  <si>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</si>
  <si>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</si>
  <si>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</si>
  <si>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</si>
  <si>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</si>
  <si>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</si>
  <si>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</si>
  <si>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</si>
  <si>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</si>
  <si>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</si>
  <si>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</si>
  <si>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</si>
  <si>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</si>
  <si>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</si>
  <si>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</si>
  <si>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</si>
  <si>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</si>
  <si>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</si>
  <si>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</si>
  <si>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</si>
  <si>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</si>
  <si>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</si>
  <si>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</si>
  <si>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</si>
  <si>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</si>
  <si>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</si>
  <si>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</si>
  <si>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</si>
  <si>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</si>
  <si>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</si>
  <si>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</si>
  <si>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</si>
  <si>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</si>
  <si>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</si>
  <si>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</si>
  <si>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</si>
  <si>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</si>
  <si>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</si>
  <si>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</si>
  <si>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</si>
  <si>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</si>
  <si>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</si>
  <si>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</si>
  <si>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</si>
  <si>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</si>
  <si>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</si>
  <si>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</si>
  <si>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</si>
  <si>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</si>
  <si>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</si>
  <si>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</si>
  <si>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</si>
  <si>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</si>
  <si>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</si>
  <si>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</si>
  <si>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</si>
  <si>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</si>
  <si>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</si>
  <si>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</si>
  <si>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</si>
  <si>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</si>
  <si>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</si>
  <si>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</si>
  <si>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</si>
  <si>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</si>
  <si>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</si>
  <si>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</si>
  <si>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</si>
  <si>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</si>
  <si>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</si>
  <si>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</si>
  <si>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</si>
  <si>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</si>
  <si>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</si>
  <si>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</si>
  <si>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</si>
  <si>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</si>
  <si>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</si>
  <si>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</si>
  <si>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</si>
  <si>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</si>
  <si>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</si>
  <si>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</si>
  <si>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</si>
  <si>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</si>
  <si>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</si>
  <si>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</si>
  <si>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</si>
  <si>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</si>
  <si>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</si>
  <si>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</si>
  <si>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</si>
  <si>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</si>
  <si>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</si>
  <si>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</si>
  <si>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</si>
  <si>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</si>
  <si>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</si>
  <si>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</si>
  <si>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</si>
  <si>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</si>
  <si>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</si>
  <si>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</si>
  <si>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</si>
  <si>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</si>
  <si>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</si>
  <si>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</si>
  <si>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</si>
  <si>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</si>
  <si>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</si>
  <si>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</si>
  <si>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</si>
  <si>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</si>
  <si>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</si>
  <si>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</si>
  <si>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</si>
  <si>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</si>
  <si>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</si>
  <si>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</si>
  <si>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</si>
  <si>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</si>
  <si>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</si>
  <si>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</si>
  <si>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</si>
  <si>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</si>
  <si>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</si>
  <si>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</si>
  <si>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</si>
  <si>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</si>
  <si>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</si>
  <si>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</si>
  <si>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</si>
  <si>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</si>
  <si>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</si>
  <si>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</si>
  <si>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</si>
  <si>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</si>
  <si>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</si>
  <si>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</si>
  <si>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</si>
  <si>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</si>
  <si>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</si>
  <si>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</si>
  <si>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</si>
  <si>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</si>
  <si>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</si>
  <si>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</si>
  <si>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</si>
  <si>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</si>
  <si>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</si>
  <si>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</si>
  <si>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</si>
  <si>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</si>
  <si>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</si>
  <si>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</si>
  <si>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</si>
  <si>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</si>
  <si>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</si>
  <si>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</si>
  <si>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</si>
  <si>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</si>
  <si>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</si>
  <si>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</si>
  <si>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</si>
  <si>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</si>
  <si>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</si>
  <si>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</si>
  <si>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</si>
  <si>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</si>
  <si>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</si>
  <si>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</si>
  <si>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</si>
  <si>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</si>
  <si>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</si>
  <si>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</si>
  <si>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</si>
  <si>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</si>
  <si>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</si>
  <si>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</si>
  <si>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</si>
  <si>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</si>
  <si>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</si>
  <si>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</si>
  <si>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</si>
  <si>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</si>
  <si>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</si>
  <si>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</si>
  <si>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</si>
  <si>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</si>
  <si>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</si>
  <si>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</si>
  <si>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</si>
  <si>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</si>
  <si>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</si>
  <si>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</si>
  <si>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</si>
  <si>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</si>
  <si>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</si>
  <si>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</si>
  <si>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</si>
  <si>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</si>
  <si>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</si>
  <si>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</si>
  <si>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</si>
  <si>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</si>
  <si>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</si>
  <si>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</si>
  <si>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</si>
  <si>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</si>
  <si>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</si>
  <si>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</si>
  <si>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</si>
  <si>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</si>
  <si>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</si>
  <si>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</si>
  <si>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</si>
  <si>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</si>
  <si>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</si>
  <si>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</si>
  <si>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</si>
  <si>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</si>
  <si>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</si>
  <si>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</si>
  <si>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</si>
  <si>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</si>
  <si>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</si>
  <si>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</si>
  <si>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</si>
  <si>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</si>
  <si>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</si>
  <si>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</si>
  <si>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</si>
  <si>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</si>
  <si>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</si>
  <si>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</si>
  <si>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</si>
  <si>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</si>
  <si>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</si>
  <si>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</si>
  <si>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</si>
  <si>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</si>
  <si>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</si>
  <si>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</si>
  <si>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</si>
  <si>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</si>
  <si>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</si>
  <si>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</si>
  <si>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</si>
  <si>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</si>
  <si>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</si>
  <si>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</si>
  <si>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</si>
  <si>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</si>
  <si>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</si>
  <si>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</si>
  <si>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</si>
  <si>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</si>
  <si>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</si>
  <si>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</si>
  <si>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</si>
  <si>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</si>
  <si>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</si>
  <si>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</si>
  <si>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</si>
  <si>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</si>
  <si>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</si>
  <si>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</si>
  <si>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</si>
  <si>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</si>
  <si>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</si>
  <si>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</si>
  <si>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</si>
  <si>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</si>
  <si>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</si>
  <si>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</si>
  <si>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</si>
  <si>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</si>
  <si>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</si>
  <si>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</si>
  <si>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</si>
  <si>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</si>
  <si>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</si>
  <si>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</si>
  <si>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</si>
  <si>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</si>
  <si>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</si>
  <si>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</si>
  <si>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</si>
  <si>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</si>
  <si>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</si>
  <si>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</si>
  <si>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</si>
  <si>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</si>
  <si>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</si>
  <si>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</si>
  <si>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</si>
  <si>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</si>
  <si>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</si>
  <si>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</si>
  <si>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</si>
  <si>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</si>
  <si>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</si>
  <si>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</si>
  <si>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</si>
  <si>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</si>
  <si>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</si>
  <si>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</si>
  <si>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</si>
  <si>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</si>
  <si>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</si>
  <si>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</si>
  <si>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</si>
  <si>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</si>
  <si>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</si>
  <si>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</si>
  <si>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</si>
  <si>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</si>
  <si>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</si>
  <si>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</si>
  <si>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</si>
  <si>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</si>
  <si>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</si>
  <si>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</si>
  <si>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</si>
  <si>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</si>
  <si>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</si>
  <si>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</si>
  <si>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</si>
  <si>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</si>
  <si>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</si>
  <si>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</si>
  <si>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</si>
  <si>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</si>
  <si>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</si>
  <si>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</si>
  <si>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</si>
  <si>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</si>
  <si>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</si>
  <si>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</si>
  <si>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</si>
  <si>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</si>
  <si>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</si>
  <si>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</si>
  <si>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</si>
  <si>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</si>
  <si>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</si>
  <si>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</si>
  <si>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</si>
  <si>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</si>
  <si>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</si>
  <si>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</si>
  <si>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</si>
  <si>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</si>
  <si>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</si>
  <si>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</si>
  <si>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</si>
  <si>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</si>
  <si>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</si>
  <si>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</si>
  <si>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</si>
  <si>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</si>
  <si>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</si>
  <si>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</si>
  <si>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</si>
  <si>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</si>
  <si>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</si>
  <si>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</si>
  <si>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</si>
  <si>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</si>
  <si>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</si>
  <si>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</si>
  <si>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</si>
  <si>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</si>
  <si>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</si>
  <si>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</si>
  <si>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</si>
  <si>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</si>
  <si>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</si>
  <si>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</si>
  <si>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</si>
  <si>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</si>
  <si>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</si>
  <si>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</si>
  <si>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</si>
  <si>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</si>
  <si>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</si>
  <si>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</si>
  <si>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</si>
  <si>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</si>
  <si>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</si>
  <si>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</si>
  <si>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</si>
  <si>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</si>
  <si>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</si>
  <si>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</si>
  <si>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</si>
  <si>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</si>
  <si>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</si>
  <si>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</si>
  <si>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</si>
  <si>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</si>
  <si>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</si>
  <si>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</si>
  <si>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</si>
  <si>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</si>
  <si>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</si>
  <si>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</si>
  <si>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</si>
  <si>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</si>
  <si>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</si>
  <si>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</si>
  <si>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</si>
  <si>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</si>
  <si>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</si>
  <si>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</si>
  <si>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</si>
  <si>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</si>
  <si>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</si>
  <si>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</si>
  <si>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</si>
  <si>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</si>
  <si>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</si>
  <si>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</si>
  <si>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</si>
  <si>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</si>
  <si>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</si>
  <si>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</si>
  <si>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</si>
  <si>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</si>
  <si>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</si>
  <si>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</si>
  <si>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</si>
  <si>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</si>
  <si>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</si>
  <si>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</si>
  <si>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</si>
  <si>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</si>
  <si>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</si>
  <si>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</si>
  <si>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</si>
  <si>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</si>
  <si>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</si>
  <si>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</si>
  <si>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</si>
  <si>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</si>
  <si>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</si>
  <si>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</si>
  <si>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</si>
  <si>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</si>
  <si>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</si>
  <si>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</si>
  <si>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</si>
  <si>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</si>
  <si>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</si>
  <si>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</si>
  <si>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</si>
  <si>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</si>
  <si>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</si>
  <si>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</si>
  <si>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</si>
  <si>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</si>
  <si>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</si>
  <si>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</si>
  <si>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</si>
  <si>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</si>
  <si>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</si>
  <si>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</si>
  <si>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</si>
  <si>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</si>
  <si>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</si>
  <si>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</si>
  <si>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</si>
  <si>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</si>
  <si>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</si>
  <si>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</si>
  <si>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</si>
  <si>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</si>
  <si>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</si>
  <si>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</si>
  <si>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</si>
  <si>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</si>
  <si>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</si>
  <si>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</si>
  <si>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</si>
  <si>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</si>
  <si>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</si>
  <si>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</si>
  <si>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</si>
  <si>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</si>
  <si>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</si>
  <si>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</si>
  <si>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</si>
  <si>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</si>
  <si>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</si>
  <si>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</si>
  <si>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</si>
  <si>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</si>
  <si>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</si>
  <si>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</si>
  <si>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</si>
  <si>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</si>
  <si>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</si>
  <si>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</si>
  <si>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</si>
  <si>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</si>
  <si>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</si>
  <si>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</si>
  <si>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</si>
  <si>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</si>
  <si>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</si>
  <si>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</si>
  <si>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</si>
  <si>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</si>
  <si>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</si>
  <si>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</si>
  <si>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</si>
  <si>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</si>
  <si>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</si>
  <si>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</si>
  <si>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</si>
  <si>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</si>
  <si>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</si>
  <si>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</si>
  <si>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</si>
  <si>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</si>
  <si>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</si>
  <si>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</si>
  <si>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</si>
  <si>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</si>
  <si>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</si>
  <si>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</si>
  <si>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</si>
  <si>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</si>
  <si>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</si>
  <si>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</si>
  <si>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</si>
  <si>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</si>
  <si>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</si>
  <si>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</si>
  <si>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</si>
  <si>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</si>
  <si>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</si>
  <si>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</si>
  <si>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</si>
  <si>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</si>
  <si>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</si>
  <si>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</si>
  <si>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</si>
  <si>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</si>
  <si>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</si>
  <si>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</si>
  <si>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</si>
  <si>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</si>
  <si>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</si>
  <si>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</si>
  <si>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</si>
  <si>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</si>
  <si>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</si>
  <si>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</si>
  <si>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</si>
  <si>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</si>
  <si>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</si>
  <si>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</si>
  <si>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</si>
  <si>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</si>
  <si>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</si>
  <si>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</si>
  <si>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</si>
  <si>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</si>
  <si>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</si>
  <si>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</si>
  <si>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</si>
  <si>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</si>
  <si>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</si>
  <si>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</si>
  <si>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</si>
  <si>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</si>
  <si>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</si>
  <si>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</si>
  <si>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</si>
  <si>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</si>
  <si>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</si>
  <si>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</si>
  <si>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</si>
  <si>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</si>
  <si>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</si>
  <si>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</si>
  <si>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</si>
  <si>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</si>
  <si>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</si>
  <si>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</si>
  <si>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</si>
  <si>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</si>
  <si>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</si>
  <si>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</si>
  <si>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</si>
  <si>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</si>
  <si>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</si>
  <si>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</si>
  <si>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</si>
  <si>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</si>
  <si>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</si>
  <si>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</si>
  <si>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</si>
  <si>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</si>
  <si>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</si>
  <si>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</si>
  <si>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</si>
  <si>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</si>
  <si>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</si>
  <si>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</si>
  <si>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</si>
  <si>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</si>
  <si>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</si>
  <si>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</si>
  <si>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</si>
  <si>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</si>
  <si>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</si>
  <si>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</si>
  <si>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</si>
  <si>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</si>
  <si>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</si>
  <si>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</si>
  <si>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</si>
  <si>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</si>
  <si>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</si>
  <si>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</si>
  <si>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</si>
  <si>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</si>
  <si>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</si>
  <si>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</si>
  <si>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</si>
  <si>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</si>
  <si>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</si>
  <si>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</si>
  <si>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</si>
  <si>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</si>
  <si>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</si>
  <si>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</si>
  <si>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</si>
  <si>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</si>
  <si>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</si>
  <si>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</si>
  <si>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</si>
  <si>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</si>
  <si>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</si>
  <si>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</si>
  <si>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</si>
  <si>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</si>
  <si>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</si>
  <si>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</si>
  <si>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</si>
  <si>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</si>
  <si>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</si>
  <si>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</si>
  <si>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</si>
  <si>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</si>
  <si>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</si>
  <si>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</si>
  <si>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</si>
  <si>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</si>
  <si>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</si>
  <si>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</si>
  <si>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</si>
  <si>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</si>
  <si>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</si>
  <si>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</si>
  <si>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</si>
  <si>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</si>
  <si>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</si>
  <si>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</si>
  <si>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</si>
  <si>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</si>
  <si>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</si>
  <si>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</si>
  <si>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</si>
  <si>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</si>
  <si>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</si>
  <si>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</si>
  <si>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</si>
  <si>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</si>
  <si>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</si>
  <si>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</si>
  <si>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</si>
  <si>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</si>
  <si>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</si>
  <si>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</si>
  <si>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</si>
  <si>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</si>
  <si>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</si>
  <si>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</si>
  <si>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</si>
  <si>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</si>
  <si>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</si>
  <si>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</si>
  <si>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</si>
  <si>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</si>
  <si>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</si>
  <si>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</si>
  <si>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</si>
  <si>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</si>
  <si>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</si>
  <si>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</si>
  <si>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</si>
  <si>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</si>
  <si>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</si>
  <si>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</si>
  <si>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</si>
  <si>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</si>
  <si>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</si>
  <si>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</si>
  <si>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</si>
  <si>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</si>
  <si>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</si>
  <si>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</si>
  <si>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</si>
  <si>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</si>
  <si>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</si>
  <si>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</si>
  <si>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</si>
  <si>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</si>
  <si>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</si>
  <si>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</si>
  <si>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</si>
  <si>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</si>
  <si>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</si>
  <si>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</si>
  <si>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</si>
  <si>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</si>
  <si>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</si>
  <si>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</si>
  <si>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</si>
  <si>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</si>
  <si>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</si>
  <si>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</si>
  <si>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</si>
  <si>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</si>
  <si>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</si>
  <si>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</si>
  <si>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</si>
  <si>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</si>
  <si>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</si>
  <si>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</si>
  <si>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</si>
  <si>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</si>
  <si>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</si>
  <si>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</si>
  <si>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</si>
  <si>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</si>
  <si>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</si>
  <si>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</si>
  <si>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</si>
  <si>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</si>
  <si>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</si>
  <si>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</si>
  <si>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</si>
  <si>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</si>
  <si>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</si>
  <si>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</si>
  <si>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</si>
  <si>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</si>
  <si>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</si>
  <si>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</si>
  <si>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</si>
  <si>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</si>
  <si>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</si>
  <si>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</si>
  <si>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</si>
  <si>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</si>
  <si>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</si>
  <si>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</si>
  <si>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</si>
  <si>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</si>
  <si>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</si>
  <si>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</si>
  <si>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</si>
  <si>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</si>
  <si>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</si>
  <si>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</si>
  <si>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</si>
  <si>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</si>
  <si>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</si>
  <si>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</si>
  <si>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</si>
  <si>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</si>
  <si>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</si>
  <si>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</si>
  <si>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</si>
  <si>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</si>
  <si>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</si>
  <si>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</si>
  <si>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</si>
  <si>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</si>
  <si>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</si>
  <si>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</si>
  <si>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</si>
  <si>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</si>
  <si>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</si>
  <si>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</si>
  <si>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</si>
  <si>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</si>
  <si>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</si>
  <si>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</si>
  <si>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</si>
  <si>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</si>
  <si>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</si>
  <si>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</si>
  <si>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</si>
  <si>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</si>
  <si>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</si>
  <si>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</si>
  <si>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</si>
  <si>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</si>
  <si>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</si>
  <si>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</si>
  <si>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</si>
  <si>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</si>
  <si>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</si>
  <si>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</si>
  <si>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</si>
  <si>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</si>
  <si>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</si>
  <si>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</si>
  <si>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</si>
  <si>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</si>
  <si>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</si>
  <si>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</si>
  <si>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</si>
  <si>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</si>
  <si>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</si>
  <si>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</si>
  <si>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</si>
  <si>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</si>
  <si>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</si>
  <si>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</si>
  <si>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</si>
  <si>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</si>
  <si>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</si>
  <si>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</si>
  <si>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</si>
  <si>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</si>
  <si>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</si>
  <si>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</si>
  <si>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</si>
  <si>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</si>
  <si>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</si>
  <si>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</si>
  <si>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</si>
  <si>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</si>
  <si>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</si>
  <si>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</si>
  <si>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</si>
  <si>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</si>
  <si>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</si>
  <si>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</si>
  <si>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</si>
  <si>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</si>
  <si>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</si>
  <si>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</si>
  <si>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</si>
  <si>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</si>
  <si>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</si>
  <si>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</si>
  <si>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</si>
  <si>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</si>
  <si>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</si>
  <si>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</si>
  <si>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</si>
  <si>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</si>
  <si>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</si>
  <si>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</si>
  <si>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</si>
  <si>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</si>
  <si>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</si>
  <si>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</si>
  <si>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</si>
  <si>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</si>
  <si>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</si>
  <si>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</si>
  <si>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</si>
  <si>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</si>
  <si>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</si>
  <si>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</si>
  <si>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</si>
  <si>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</si>
  <si>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</si>
  <si>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</si>
  <si>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</si>
  <si>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</si>
  <si>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</si>
  <si>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</si>
  <si>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</si>
  <si>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</si>
  <si>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</si>
  <si>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</si>
  <si>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</si>
  <si>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</si>
  <si>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</si>
  <si>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</si>
  <si>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</si>
  <si>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</si>
  <si>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</si>
  <si>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</si>
  <si>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</si>
  <si>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</si>
  <si>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</si>
  <si>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</si>
  <si>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</si>
  <si>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</si>
  <si>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</si>
  <si>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</si>
  <si>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</si>
  <si>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</si>
  <si>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</si>
  <si>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</si>
  <si>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</si>
  <si>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</si>
  <si>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</si>
  <si>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</si>
  <si>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</si>
  <si>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</si>
  <si>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</si>
  <si>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</si>
  <si>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</si>
  <si>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</si>
  <si>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</si>
  <si>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</si>
  <si>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</si>
  <si>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</si>
  <si>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</si>
  <si>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</si>
  <si>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</si>
  <si>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</si>
  <si>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</si>
  <si>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</si>
  <si>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</si>
  <si>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</si>
  <si>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</si>
  <si>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</si>
  <si>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</si>
  <si>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</si>
  <si>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</si>
  <si>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</si>
  <si>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</si>
  <si>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</si>
  <si>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</si>
  <si>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</si>
  <si>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</si>
  <si>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</si>
  <si>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</si>
  <si>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</si>
  <si>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</si>
  <si>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</si>
  <si>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</si>
  <si>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</si>
  <si>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</si>
  <si>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</si>
  <si>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</si>
  <si>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</si>
  <si>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</si>
  <si>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</si>
  <si>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</si>
  <si>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</si>
  <si>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</si>
  <si>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</si>
  <si>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</si>
  <si>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</si>
  <si>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</si>
  <si>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</si>
  <si>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</si>
  <si>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</si>
  <si>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</si>
  <si>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</si>
  <si>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</si>
  <si>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</si>
  <si>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</si>
  <si>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</si>
  <si>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</si>
  <si>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</si>
  <si>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</si>
  <si>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</si>
  <si>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</si>
  <si>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</si>
  <si>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</si>
  <si>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</si>
  <si>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</si>
  <si>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</si>
  <si>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</si>
  <si>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</si>
  <si>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</si>
  <si>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</si>
  <si>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</si>
  <si>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</si>
  <si>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</si>
  <si>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</si>
  <si>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</si>
  <si>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</si>
  <si>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</si>
  <si>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</si>
  <si>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</si>
  <si>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</si>
  <si>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</si>
  <si>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</si>
  <si>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</si>
  <si>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</si>
  <si>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</si>
  <si>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</si>
  <si>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</si>
  <si>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</si>
  <si>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</si>
  <si>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</si>
  <si>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</si>
  <si>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</si>
  <si>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</si>
  <si>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</si>
  <si>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</si>
  <si>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</si>
  <si>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</si>
  <si>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</si>
  <si>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</si>
  <si>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</si>
  <si>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</si>
  <si>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</si>
  <si>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</si>
  <si>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</si>
  <si>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</si>
  <si>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</si>
  <si>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</si>
  <si>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</si>
  <si>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</si>
  <si>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</si>
  <si>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</si>
  <si>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</si>
  <si>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</si>
  <si>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</si>
  <si>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</si>
  <si>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</si>
  <si>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</si>
  <si>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</si>
  <si>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</si>
  <si>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</si>
  <si>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</si>
  <si>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</si>
  <si>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</si>
  <si>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</si>
  <si>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</si>
  <si>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</si>
  <si>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</si>
  <si>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</si>
  <si>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</si>
  <si>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</si>
  <si>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</si>
  <si>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</si>
  <si>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</si>
  <si>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</si>
  <si>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</si>
  <si>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</si>
  <si>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</si>
  <si>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</si>
  <si>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</si>
  <si>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</si>
  <si>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</si>
  <si>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</si>
  <si>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</si>
  <si>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</si>
  <si>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</si>
  <si>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</si>
  <si>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</si>
  <si>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</si>
  <si>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</si>
  <si>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</si>
  <si>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</si>
  <si>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</si>
  <si>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</si>
  <si>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</si>
  <si>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</si>
  <si>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</si>
  <si>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</si>
  <si>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</si>
  <si>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</si>
  <si>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</si>
  <si>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</si>
  <si>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</si>
  <si>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</si>
  <si>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</si>
  <si>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</si>
  <si>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</si>
  <si>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</si>
  <si>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</si>
  <si>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</si>
  <si>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</si>
  <si>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</si>
  <si>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</si>
  <si>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</si>
  <si>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</si>
  <si>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</si>
  <si>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</si>
  <si>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</si>
  <si>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</si>
  <si>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</si>
  <si>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</si>
  <si>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</si>
  <si>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</si>
  <si>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</si>
  <si>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</si>
  <si>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</si>
  <si>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</si>
  <si>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</si>
  <si>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</si>
  <si>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</si>
  <si>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</si>
  <si>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</si>
  <si>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</si>
  <si>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</si>
  <si>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</si>
  <si>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</si>
  <si>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</si>
  <si>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</si>
  <si>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</si>
  <si>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</si>
  <si>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</si>
  <si>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</si>
  <si>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</si>
  <si>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</si>
  <si>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</si>
  <si>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</si>
  <si>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</si>
  <si>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</si>
  <si>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</si>
  <si>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</si>
  <si>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</si>
  <si>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</si>
  <si>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</si>
  <si>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</si>
  <si>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</si>
  <si>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</si>
  <si>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</si>
  <si>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</si>
  <si>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</si>
  <si>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</si>
  <si>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</si>
  <si>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</si>
  <si>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</si>
  <si>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</si>
  <si>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</si>
  <si>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</si>
  <si>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</si>
  <si>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</si>
  <si>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</si>
  <si>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</si>
  <si>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</si>
  <si>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</si>
  <si>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</si>
  <si>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</si>
  <si>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</si>
  <si>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</si>
  <si>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</si>
  <si>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</si>
  <si>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</si>
  <si>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</si>
  <si>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</si>
  <si>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</si>
  <si>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</si>
  <si>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</si>
  <si>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</si>
  <si>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</si>
  <si>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</si>
  <si>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</si>
  <si>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</si>
  <si>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</si>
  <si>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</si>
  <si>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</si>
  <si>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</si>
  <si>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</si>
  <si>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</si>
  <si>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</si>
  <si>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</si>
  <si>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</si>
  <si>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</si>
  <si>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</si>
  <si>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</si>
  <si>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</si>
  <si>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</si>
  <si>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</si>
  <si>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</si>
  <si>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</si>
  <si>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</si>
  <si>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</si>
  <si>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</si>
  <si>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</si>
  <si>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</si>
  <si>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</si>
  <si>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</si>
  <si>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</si>
  <si>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</si>
  <si>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</si>
  <si>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</si>
  <si>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</si>
  <si>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</si>
  <si>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</si>
  <si>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</si>
  <si>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</si>
  <si>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</si>
  <si>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</si>
  <si>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</si>
  <si>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</si>
  <si>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</si>
  <si>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</si>
  <si>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</si>
  <si>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</si>
  <si>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</si>
  <si>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</si>
  <si>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</si>
  <si>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</si>
  <si>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</si>
  <si>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</si>
  <si>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</si>
  <si>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</si>
  <si>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</si>
  <si>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</si>
  <si>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</si>
  <si>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</si>
  <si>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</si>
  <si>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</si>
  <si>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</si>
  <si>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</si>
  <si>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</si>
  <si>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</si>
  <si>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</si>
  <si>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</si>
  <si>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</si>
  <si>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</si>
  <si>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</si>
  <si>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</si>
  <si>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</si>
  <si>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</si>
  <si>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</si>
  <si>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</si>
  <si>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</si>
  <si>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</si>
  <si>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</si>
  <si>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</si>
  <si>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</si>
  <si>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</si>
  <si>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</si>
  <si>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</si>
  <si>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</si>
  <si>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</si>
  <si>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</si>
  <si>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</si>
  <si>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</si>
  <si>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</si>
  <si>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</si>
  <si>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</si>
  <si>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</si>
  <si>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</si>
  <si>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</si>
  <si>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</si>
  <si>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</si>
  <si>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</si>
  <si>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</si>
  <si>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</si>
  <si>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</si>
  <si>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</si>
  <si>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</si>
  <si>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</si>
  <si>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</si>
  <si>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</si>
  <si>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</si>
  <si>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</si>
  <si>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</si>
  <si>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</si>
  <si>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</si>
  <si>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</si>
  <si>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</si>
  <si>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</si>
  <si>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</si>
  <si>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</si>
  <si>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</si>
  <si>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</si>
  <si>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</si>
  <si>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</si>
  <si>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</si>
  <si>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</si>
  <si>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</si>
  <si>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</si>
  <si>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</si>
  <si>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</si>
  <si>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</si>
  <si>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</si>
  <si>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</si>
  <si>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</si>
  <si>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</si>
  <si>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</si>
  <si>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</si>
  <si>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</si>
  <si>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</si>
  <si>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</si>
  <si>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</si>
  <si>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</si>
  <si>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</si>
  <si>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</si>
  <si>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</si>
  <si>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</si>
  <si>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</si>
  <si>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</si>
  <si>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</si>
  <si>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</si>
  <si>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</si>
  <si>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</si>
  <si>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</si>
  <si>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</si>
  <si>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</si>
  <si>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</si>
  <si>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</si>
  <si>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</si>
  <si>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</si>
  <si>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</si>
  <si>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</si>
  <si>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</si>
  <si>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</si>
  <si>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</si>
  <si>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</si>
  <si>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</si>
  <si>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</si>
  <si>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</si>
  <si>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</si>
  <si>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</si>
  <si>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</si>
  <si>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</si>
  <si>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</si>
  <si>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</si>
  <si>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</si>
  <si>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</si>
  <si>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</si>
  <si>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</si>
  <si>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</si>
  <si>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</si>
  <si>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</si>
  <si>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</si>
  <si>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</si>
  <si>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</si>
  <si>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</si>
  <si>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</si>
  <si>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</si>
  <si>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</si>
  <si>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</si>
  <si>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</si>
  <si>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</si>
  <si>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</si>
  <si>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</si>
  <si>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</si>
  <si>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</si>
  <si>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</si>
  <si>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</si>
  <si>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</si>
  <si>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</si>
  <si>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</si>
  <si>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</si>
  <si>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</si>
  <si>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</si>
  <si>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</si>
  <si>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</si>
  <si>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</si>
  <si>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</si>
  <si>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</si>
  <si>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</si>
  <si>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</si>
  <si>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</si>
  <si>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</si>
  <si>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</si>
  <si>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</si>
  <si>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</si>
  <si>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</si>
  <si>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</si>
  <si>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</si>
  <si>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</si>
  <si>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</si>
  <si>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</si>
  <si>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</si>
  <si>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</si>
  <si>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</si>
  <si>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</si>
  <si>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</si>
  <si>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</si>
  <si>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</si>
  <si>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</si>
  <si>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</si>
  <si>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</si>
  <si>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</si>
  <si>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</si>
  <si>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</si>
  <si>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</si>
  <si>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</si>
  <si>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</si>
  <si>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</si>
  <si>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</si>
  <si>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</si>
  <si>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</si>
  <si>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</si>
  <si>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</si>
  <si>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</si>
  <si>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</si>
  <si>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</si>
  <si>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</si>
  <si>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</si>
  <si>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</si>
  <si>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</si>
  <si>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</si>
  <si>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</si>
  <si>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</si>
  <si>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</si>
  <si>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</si>
  <si>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</si>
  <si>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</si>
  <si>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</si>
  <si>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</si>
  <si>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</si>
  <si>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</si>
  <si>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</si>
  <si>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</si>
  <si>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</si>
  <si>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</si>
  <si>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</si>
  <si>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</si>
  <si>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</si>
  <si>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</si>
  <si>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</si>
  <si>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</si>
  <si>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</si>
  <si>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</si>
  <si>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</si>
  <si>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</si>
  <si>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</si>
  <si>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</si>
  <si>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</si>
  <si>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</si>
  <si>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</si>
  <si>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</si>
  <si>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</si>
  <si>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</si>
  <si>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</si>
  <si>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</si>
  <si>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</si>
  <si>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</si>
  <si>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</si>
  <si>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</si>
  <si>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</si>
  <si>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</si>
  <si>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</si>
  <si>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</si>
  <si>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</si>
  <si>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</si>
  <si>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</si>
  <si>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</si>
  <si>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</si>
  <si>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</si>
  <si>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</si>
  <si>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</si>
  <si>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</si>
  <si>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</si>
  <si>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</si>
  <si>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</si>
  <si>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</si>
  <si>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</si>
  <si>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</si>
  <si>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</si>
  <si>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</si>
  <si>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</si>
  <si>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</si>
  <si>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</si>
  <si>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</si>
  <si>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</si>
  <si>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</si>
  <si>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</si>
  <si>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</si>
  <si>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</si>
  <si>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</si>
  <si>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</si>
  <si>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</si>
  <si>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</si>
  <si>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</si>
  <si>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</si>
  <si>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</si>
  <si>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</si>
  <si>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</si>
  <si>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</si>
  <si>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</si>
  <si>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</si>
  <si>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</si>
  <si>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</si>
  <si>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</si>
  <si>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</si>
  <si>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</si>
  <si>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</si>
  <si>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</si>
  <si>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</si>
  <si>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</si>
  <si>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</si>
  <si>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</si>
  <si>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</si>
  <si>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</si>
  <si>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</si>
  <si>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</si>
  <si>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</si>
  <si>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</si>
  <si>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</si>
  <si>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</si>
  <si>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</si>
  <si>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</si>
  <si>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</si>
  <si>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</si>
  <si>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</si>
  <si>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</si>
  <si>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</si>
  <si>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</si>
  <si>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</si>
  <si>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</si>
  <si>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</si>
  <si>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</si>
  <si>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</si>
  <si>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</si>
  <si>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</si>
  <si>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</si>
  <si>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</si>
  <si>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</si>
  <si>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</si>
  <si>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</si>
  <si>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</si>
  <si>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</si>
  <si>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</si>
  <si>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</si>
  <si>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</si>
  <si>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</si>
  <si>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</si>
  <si>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</si>
  <si>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</si>
  <si>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</si>
  <si>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</si>
  <si>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</si>
  <si>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</si>
  <si>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</si>
  <si>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</si>
  <si>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</si>
  <si>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</si>
  <si>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</si>
  <si>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</si>
  <si>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</si>
  <si>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</si>
  <si>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</si>
  <si>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</si>
  <si>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</si>
  <si>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</si>
  <si>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</si>
  <si>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</si>
  <si>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</si>
  <si>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</si>
  <si>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</si>
  <si>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</si>
  <si>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</si>
  <si>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</si>
  <si>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</si>
  <si>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</si>
  <si>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</si>
  <si>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</si>
  <si>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</si>
  <si>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</si>
  <si>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</si>
  <si>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</si>
  <si>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</si>
  <si>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</si>
  <si>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</si>
  <si>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</si>
  <si>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</si>
  <si>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</si>
  <si>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</si>
  <si>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</si>
  <si>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</si>
  <si>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</si>
  <si>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</si>
  <si>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</si>
  <si>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</si>
  <si>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</si>
  <si>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</si>
  <si>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</si>
  <si>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</si>
  <si>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</si>
  <si>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</si>
  <si>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</si>
  <si>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</si>
  <si>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</si>
  <si>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</si>
  <si>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</si>
  <si>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</si>
  <si>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</si>
  <si>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</si>
  <si>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</si>
  <si>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</si>
  <si>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</si>
  <si>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</si>
  <si>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</si>
  <si>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</si>
  <si>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</si>
  <si>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</si>
  <si>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</si>
  <si>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</si>
  <si>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</si>
  <si>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</si>
  <si>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</si>
  <si>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</si>
  <si>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</si>
  <si>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</si>
  <si>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</si>
  <si>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</si>
  <si>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</si>
  <si>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</si>
  <si>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</si>
  <si>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</si>
  <si>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</si>
  <si>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</si>
  <si>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</si>
  <si>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</si>
  <si>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</si>
  <si>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</si>
  <si>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</si>
  <si>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</si>
  <si>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</si>
  <si>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</si>
  <si>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</si>
  <si>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</si>
  <si>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</si>
  <si>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</si>
  <si>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</si>
  <si>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</si>
  <si>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</si>
  <si>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</si>
  <si>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</si>
  <si>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</si>
  <si>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</si>
  <si>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</si>
  <si>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</si>
  <si>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</si>
  <si>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</si>
  <si>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</si>
  <si>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</si>
  <si>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</si>
  <si>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</si>
  <si>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</si>
  <si>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</si>
  <si>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</si>
  <si>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</si>
  <si>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</si>
  <si>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</si>
  <si>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</si>
  <si>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</si>
  <si>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</si>
  <si>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</si>
  <si>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</si>
  <si>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</si>
  <si>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</si>
  <si>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</si>
  <si>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</si>
  <si>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</si>
  <si>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</si>
  <si>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</si>
  <si>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</si>
  <si>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</si>
  <si>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</si>
  <si>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</si>
  <si>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</si>
  <si>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</si>
  <si>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</si>
  <si>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</si>
  <si>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</si>
  <si>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</si>
  <si>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</si>
  <si>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</si>
  <si>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</si>
  <si>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</si>
  <si>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</si>
  <si>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</si>
  <si>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</si>
  <si>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</si>
  <si>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</si>
  <si>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</si>
  <si>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</si>
  <si>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</si>
  <si>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</si>
  <si>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</si>
  <si>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</si>
  <si>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</si>
  <si>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</si>
  <si>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</si>
  <si>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</si>
  <si>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</si>
  <si>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</si>
  <si>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</si>
  <si>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</si>
  <si>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</si>
  <si>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</si>
  <si>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</si>
  <si>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</si>
  <si>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</si>
  <si>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</si>
  <si>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</si>
  <si>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</si>
  <si>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</si>
  <si>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</si>
  <si>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</si>
  <si>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</si>
  <si>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</si>
  <si>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</si>
  <si>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</si>
  <si>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</si>
  <si>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</si>
  <si>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</si>
  <si>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</si>
  <si>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</si>
  <si>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</si>
  <si>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</si>
  <si>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</si>
  <si>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</si>
  <si>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</si>
  <si>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</si>
  <si>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</si>
  <si>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</si>
  <si>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</si>
  <si>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</si>
  <si>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</si>
  <si>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</si>
  <si>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</si>
  <si>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</si>
  <si>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</si>
  <si>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</si>
  <si>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</si>
  <si>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</si>
  <si>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</si>
  <si>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</si>
  <si>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</si>
  <si>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</si>
  <si>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</si>
  <si>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</si>
  <si>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</si>
  <si>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</si>
  <si>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</si>
  <si>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</si>
  <si>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</si>
  <si>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</si>
  <si>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</si>
  <si>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</si>
  <si>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</si>
  <si>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</si>
  <si>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</si>
  <si>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</si>
  <si>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</si>
  <si>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</si>
  <si>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</si>
  <si>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</si>
  <si>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</si>
  <si>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</si>
  <si>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</si>
  <si>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</si>
  <si>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</si>
  <si>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</si>
  <si>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</si>
  <si>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</si>
  <si>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</si>
  <si>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</si>
  <si>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</si>
  <si>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</si>
  <si>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</si>
  <si>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</si>
  <si>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</si>
  <si>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</si>
  <si>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</si>
  <si>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</si>
  <si>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</si>
  <si>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</si>
  <si>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</si>
  <si>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</si>
  <si>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</si>
  <si>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</si>
  <si>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</si>
  <si>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</si>
  <si>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</si>
  <si>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</si>
  <si>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</si>
  <si>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</si>
  <si>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</si>
  <si>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</si>
  <si>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</si>
  <si>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</si>
  <si>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</si>
  <si>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</si>
  <si>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</si>
  <si>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</si>
  <si>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</si>
  <si>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</si>
  <si>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</si>
  <si>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</si>
  <si>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</si>
  <si>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</si>
  <si>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</si>
  <si>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</si>
  <si>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</si>
  <si>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</si>
  <si>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</si>
  <si>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</si>
  <si>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</si>
  <si>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</si>
  <si>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</si>
  <si>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</si>
  <si>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</si>
  <si>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</si>
  <si>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</si>
  <si>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</si>
  <si>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</si>
  <si>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</si>
  <si>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</si>
  <si>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</si>
  <si>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</si>
  <si>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</si>
  <si>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</si>
  <si>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</si>
  <si>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</si>
  <si>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</si>
  <si>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</si>
  <si>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</si>
  <si>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</si>
  <si>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</si>
  <si>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</si>
  <si>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</si>
  <si>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</si>
  <si>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</si>
  <si>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</si>
  <si>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</si>
  <si>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</si>
  <si>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</si>
  <si>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</si>
  <si>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</si>
  <si>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</si>
  <si>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</si>
  <si>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</si>
  <si>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</si>
  <si>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</si>
  <si>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</si>
  <si>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</si>
  <si>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</si>
  <si>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</si>
  <si>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</si>
  <si>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</si>
  <si>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</si>
  <si>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</si>
  <si>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</si>
  <si>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</si>
  <si>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</si>
  <si>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</si>
  <si>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</si>
  <si>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</si>
  <si>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</si>
  <si>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</si>
  <si>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</si>
  <si>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</si>
  <si>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</si>
  <si>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</si>
  <si>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</si>
  <si>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</si>
  <si>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</si>
  <si>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</si>
  <si>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</si>
  <si>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</si>
  <si>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</si>
  <si>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</si>
  <si>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</si>
  <si>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</si>
  <si>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</si>
  <si>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</si>
  <si>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</si>
  <si>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</si>
  <si>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</si>
  <si>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</si>
  <si>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</si>
  <si>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</si>
  <si>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</si>
  <si>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</si>
  <si>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</si>
  <si>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</si>
  <si>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</si>
  <si>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</si>
  <si>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</si>
  <si>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</si>
  <si>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</si>
  <si>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</si>
  <si>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</si>
  <si>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</si>
  <si>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</si>
  <si>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</si>
  <si>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</si>
  <si>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</si>
  <si>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</si>
  <si>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</si>
  <si>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</si>
  <si>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</si>
  <si>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</si>
  <si>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</si>
  <si>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</si>
  <si>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</si>
  <si>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</si>
  <si>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</si>
  <si>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</si>
  <si>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</si>
  <si>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</si>
  <si>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</si>
  <si>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</si>
  <si>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</si>
  <si>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</si>
  <si>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</si>
  <si>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</si>
  <si>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</si>
  <si>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</si>
  <si>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</si>
  <si>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</si>
  <si>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</si>
  <si>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</si>
  <si>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</si>
  <si>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</si>
  <si>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</si>
  <si>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</si>
  <si>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</si>
  <si>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</si>
  <si>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</si>
  <si>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</si>
  <si>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</si>
  <si>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</si>
  <si>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</si>
  <si>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</si>
  <si>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</si>
  <si>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</si>
  <si>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</si>
  <si>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</si>
  <si>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</si>
  <si>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</si>
  <si>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</si>
  <si>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</si>
  <si>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</si>
  <si>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</si>
  <si>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</si>
  <si>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</si>
  <si>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</si>
  <si>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</si>
  <si>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</si>
  <si>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</si>
  <si>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</si>
  <si>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</si>
  <si>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</si>
  <si>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</si>
  <si>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</si>
  <si>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</si>
  <si>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</si>
  <si>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</si>
  <si>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</si>
  <si>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</si>
  <si>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</si>
  <si>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</si>
  <si>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</si>
  <si>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</si>
  <si>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</si>
  <si>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</si>
  <si>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</si>
  <si>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</si>
  <si>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</si>
  <si>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</si>
  <si>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</si>
  <si>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</si>
  <si>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</si>
  <si>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</si>
  <si>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</si>
  <si>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</si>
  <si>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</si>
  <si>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</si>
  <si>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</si>
  <si>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</si>
  <si>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</si>
  <si>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</si>
  <si>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</si>
  <si>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</si>
  <si>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</si>
  <si>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</si>
  <si>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</si>
  <si>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</si>
  <si>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</si>
  <si>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</si>
  <si>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</si>
  <si>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</si>
  <si>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</si>
  <si>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</si>
  <si>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</si>
  <si>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</si>
  <si>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</si>
  <si>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</si>
  <si>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</si>
  <si>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</si>
  <si>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</si>
  <si>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</si>
  <si>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</si>
  <si>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</si>
  <si>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</si>
  <si>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</si>
  <si>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</si>
  <si>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</si>
  <si>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</si>
  <si>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</si>
  <si>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</si>
  <si>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</si>
  <si>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</si>
  <si>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</si>
  <si>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</si>
  <si>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</si>
  <si>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</si>
  <si>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</si>
  <si>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</si>
  <si>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</si>
  <si>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</si>
  <si>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</si>
  <si>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</si>
  <si>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</si>
  <si>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</si>
  <si>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</si>
  <si>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</si>
  <si>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</si>
  <si>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</si>
  <si>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</si>
  <si>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</si>
  <si>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</si>
  <si>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</si>
  <si>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</si>
  <si>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</si>
  <si>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</si>
  <si>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</si>
  <si>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</si>
  <si>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</si>
  <si>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</si>
  <si>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</si>
  <si>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</si>
  <si>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</si>
  <si>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</si>
  <si>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</si>
  <si>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</si>
  <si>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</si>
  <si>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</si>
  <si>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</si>
  <si>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</si>
  <si>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</si>
  <si>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</si>
  <si>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</si>
  <si>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</si>
  <si>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</si>
  <si>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</si>
  <si>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</si>
  <si>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</si>
  <si>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</si>
  <si>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</si>
  <si>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</si>
  <si>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</si>
  <si>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</si>
  <si>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</si>
  <si>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</si>
  <si>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</si>
  <si>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</si>
  <si>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</si>
  <si>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</si>
  <si>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</si>
  <si>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</si>
  <si>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</si>
  <si>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</si>
  <si>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</si>
  <si>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</si>
  <si>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</si>
  <si>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</si>
  <si>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</si>
  <si>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</si>
  <si>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</si>
  <si>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</si>
  <si>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</si>
  <si>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</si>
  <si>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</si>
  <si>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</si>
  <si>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</si>
  <si>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</si>
  <si>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</si>
  <si>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</si>
  <si>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</si>
  <si>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</si>
  <si>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</si>
  <si>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</si>
  <si>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</si>
  <si>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</si>
  <si>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</si>
  <si>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</si>
  <si>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</si>
  <si>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</si>
  <si>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</si>
  <si>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</si>
  <si>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</si>
  <si>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</si>
  <si>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</si>
  <si>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</si>
  <si>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</si>
  <si>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</si>
  <si>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</si>
  <si>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</si>
  <si>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</si>
  <si>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</si>
  <si>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</si>
  <si>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</si>
  <si>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</si>
  <si>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</si>
  <si>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</si>
  <si>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</si>
  <si>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</si>
  <si>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</si>
  <si>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</si>
  <si>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</si>
  <si>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</si>
  <si>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</si>
  <si>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</si>
  <si>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</si>
  <si>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</si>
  <si>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</si>
  <si>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</si>
  <si>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</si>
  <si>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</si>
  <si>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</si>
  <si>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</si>
  <si>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</si>
  <si>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</si>
  <si>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</si>
  <si>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</si>
  <si>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</si>
  <si>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</si>
  <si>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</si>
  <si>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</si>
  <si>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</si>
  <si>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</si>
  <si>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</si>
  <si>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</si>
  <si>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</si>
  <si>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</si>
  <si>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</si>
  <si>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</si>
  <si>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</si>
  <si>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</si>
  <si>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</si>
  <si>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</si>
  <si>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</si>
  <si>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</si>
  <si>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</si>
  <si>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</si>
  <si>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</si>
  <si>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</si>
  <si>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</si>
  <si>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</si>
  <si>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</si>
  <si>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</si>
  <si>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</si>
  <si>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</si>
  <si>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</si>
  <si>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</si>
  <si>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</si>
  <si>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</si>
  <si>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</si>
  <si>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</si>
  <si>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</si>
  <si>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</si>
  <si>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</si>
  <si>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</si>
  <si>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</si>
  <si>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</si>
  <si>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</si>
  <si>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</si>
  <si>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</si>
  <si>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</si>
  <si>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</si>
  <si>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</si>
  <si>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</si>
  <si>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</si>
  <si>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</si>
  <si>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</si>
  <si>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</si>
  <si>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</si>
  <si>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</si>
  <si>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</si>
  <si>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</si>
  <si>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</si>
  <si>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</si>
  <si>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</si>
  <si>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</si>
  <si>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</si>
  <si>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</si>
  <si>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</si>
  <si>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</si>
  <si>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</si>
  <si>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</si>
  <si>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</si>
  <si>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</si>
  <si>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</si>
  <si>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</si>
  <si>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</si>
  <si>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</si>
  <si>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</si>
  <si>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</si>
  <si>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</si>
  <si>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</si>
  <si>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</si>
  <si>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</si>
  <si>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</si>
  <si>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</si>
  <si>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</si>
  <si>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</si>
  <si>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</si>
  <si>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</si>
  <si>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</si>
  <si>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</si>
  <si>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</si>
  <si>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</si>
  <si>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</si>
  <si>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</si>
  <si>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</si>
  <si>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</si>
  <si>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</si>
  <si>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</si>
  <si>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</si>
  <si>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</si>
  <si>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</si>
  <si>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</si>
  <si>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</si>
  <si>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</si>
  <si>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</si>
  <si>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</si>
  <si>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</si>
  <si>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</si>
  <si>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</si>
  <si>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</si>
  <si>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</si>
  <si>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</si>
  <si>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</si>
  <si>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</si>
  <si>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</si>
  <si>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</si>
  <si>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</si>
  <si>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</si>
  <si>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</si>
  <si>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</si>
  <si>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</si>
  <si>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</si>
  <si>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</si>
  <si>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</si>
  <si>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</si>
  <si>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</si>
  <si>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</si>
  <si>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</si>
  <si>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</si>
  <si>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</si>
  <si>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</si>
  <si>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</si>
  <si>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</si>
  <si>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</si>
  <si>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</si>
  <si>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</si>
  <si>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</si>
  <si>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</si>
  <si>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</si>
  <si>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</si>
  <si>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</si>
  <si>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</si>
  <si>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</si>
  <si>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</si>
  <si>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</si>
  <si>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</si>
  <si>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</si>
  <si>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</si>
  <si>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</si>
  <si>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</si>
  <si>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</si>
  <si>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</si>
  <si>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</si>
  <si>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</si>
  <si>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</si>
  <si>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</si>
  <si>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</si>
  <si>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</si>
  <si>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</si>
  <si>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</si>
  <si>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</si>
  <si>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</si>
  <si>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</si>
  <si>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</si>
  <si>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</si>
  <si>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</si>
  <si>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</si>
  <si>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</si>
  <si>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</si>
  <si>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</si>
  <si>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</si>
  <si>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</si>
  <si>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</si>
  <si>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</si>
  <si>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</si>
  <si>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</si>
  <si>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</si>
  <si>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</si>
  <si>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</si>
  <si>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</si>
  <si>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</si>
  <si>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</si>
  <si>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</si>
  <si>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</si>
  <si>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</si>
  <si>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</si>
  <si>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</si>
  <si>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</si>
  <si>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</si>
  <si>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</si>
  <si>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</si>
  <si>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</si>
  <si>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</si>
  <si>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</si>
  <si>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</si>
  <si>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</si>
  <si>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</si>
  <si>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</si>
  <si>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</si>
  <si>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</si>
  <si>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</si>
  <si>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</si>
  <si>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</si>
  <si>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</si>
  <si>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</si>
  <si>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</si>
  <si>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</si>
  <si>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</si>
  <si>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</si>
  <si>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</si>
  <si>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</si>
  <si>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</si>
  <si>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</si>
  <si>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</si>
  <si>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</si>
  <si>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</si>
  <si>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</si>
  <si>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</si>
  <si>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</si>
  <si>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</si>
  <si>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</si>
  <si>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</si>
  <si>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</si>
  <si>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</si>
  <si>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</si>
  <si>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</si>
  <si>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</si>
  <si>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</si>
  <si>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</si>
  <si>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</si>
  <si>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</si>
  <si>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</si>
  <si>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</si>
  <si>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</si>
  <si>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</si>
  <si>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</si>
  <si>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</si>
  <si>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</si>
  <si>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</si>
  <si>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</si>
  <si>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</si>
  <si>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</si>
  <si>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</si>
  <si>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</si>
  <si>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</si>
  <si>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</si>
  <si>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</si>
  <si>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</si>
  <si>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</si>
  <si>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</si>
  <si>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</si>
  <si>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</si>
  <si>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</si>
  <si>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</si>
  <si>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</si>
  <si>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</si>
  <si>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</si>
  <si>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</si>
  <si>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</si>
  <si>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</si>
  <si>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</si>
  <si>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</si>
  <si>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</si>
  <si>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</si>
  <si>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</si>
  <si>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</si>
  <si>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</si>
  <si>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</si>
  <si>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</si>
  <si>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</si>
  <si>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</si>
  <si>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</si>
  <si>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</si>
  <si>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</si>
  <si>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</si>
  <si>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</si>
  <si>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</si>
  <si>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</si>
  <si>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</si>
  <si>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</si>
  <si>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</si>
  <si>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</si>
  <si>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</si>
  <si>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</si>
  <si>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</si>
  <si>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</si>
  <si>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</si>
  <si>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</si>
  <si>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</si>
  <si>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</si>
  <si>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</si>
  <si>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</si>
  <si>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</si>
  <si>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</si>
  <si>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</si>
  <si>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</si>
  <si>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</si>
  <si>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</si>
  <si>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</si>
  <si>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</si>
  <si>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</si>
  <si>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</si>
  <si>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</si>
  <si>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</si>
  <si>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</si>
  <si>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</si>
  <si>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</si>
  <si>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</si>
  <si>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</si>
  <si>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</si>
  <si>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</si>
  <si>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</si>
  <si>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</si>
  <si>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</si>
  <si>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</si>
  <si>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</si>
  <si>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</si>
  <si>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</si>
  <si>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</si>
  <si>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</si>
  <si>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</si>
  <si>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</si>
  <si>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</si>
  <si>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</si>
  <si>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</si>
  <si>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</si>
  <si>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</si>
  <si>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</si>
  <si>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</si>
  <si>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</si>
  <si>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</si>
  <si>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</si>
  <si>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</si>
  <si>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</si>
  <si>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</si>
  <si>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</si>
  <si>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</si>
  <si>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</si>
  <si>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</si>
  <si>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</si>
  <si>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</si>
  <si>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</si>
  <si>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</si>
  <si>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</si>
  <si>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</si>
  <si>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</si>
  <si>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</si>
  <si>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</si>
  <si>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</si>
  <si>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</si>
  <si>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</si>
  <si>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</si>
  <si>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</si>
  <si>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</si>
  <si>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</si>
  <si>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</si>
  <si>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</si>
  <si>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</si>
  <si>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</si>
  <si>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</si>
  <si>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</si>
  <si>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</si>
  <si>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</si>
  <si>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</si>
  <si>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</si>
  <si>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</si>
  <si>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</si>
  <si>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</si>
  <si>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</si>
  <si>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</si>
  <si>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</si>
  <si>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</si>
  <si>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</si>
  <si>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</si>
  <si>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</si>
  <si>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</si>
  <si>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</si>
  <si>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</si>
  <si>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</si>
  <si>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</si>
  <si>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</si>
  <si>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</si>
  <si>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</si>
  <si>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</si>
  <si>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</si>
  <si>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</si>
  <si>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</si>
  <si>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</si>
  <si>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</si>
  <si>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</si>
  <si>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</si>
  <si>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</si>
  <si>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</si>
  <si>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</si>
  <si>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</si>
  <si>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</si>
  <si>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</si>
  <si>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</si>
  <si>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</si>
  <si>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</si>
  <si>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</si>
  <si>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</si>
  <si>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</si>
  <si>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</si>
  <si>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</si>
  <si>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</si>
  <si>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</si>
  <si>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</si>
  <si>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</si>
  <si>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</si>
  <si>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</si>
  <si>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</si>
  <si>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</si>
  <si>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</si>
  <si>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</si>
  <si>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</si>
  <si>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</si>
  <si>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</si>
  <si>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</si>
  <si>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</si>
  <si>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</si>
  <si>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</si>
  <si>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</si>
  <si>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</si>
  <si>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</si>
  <si>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</si>
  <si>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</si>
  <si>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</si>
  <si>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</si>
  <si>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</si>
  <si>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</si>
  <si>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</si>
  <si>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</si>
  <si>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</si>
  <si>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</si>
  <si>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</si>
  <si>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</si>
  <si>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</si>
  <si>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</si>
  <si>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</si>
  <si>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</si>
  <si>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</si>
  <si>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</si>
  <si>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</si>
  <si>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</si>
  <si>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</si>
  <si>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</si>
  <si>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</si>
  <si>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</si>
  <si>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</si>
  <si>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</si>
  <si>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</si>
  <si>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</si>
  <si>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</si>
  <si>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</si>
  <si>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</si>
  <si>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</si>
  <si>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</si>
  <si>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</si>
  <si>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</si>
  <si>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</si>
  <si>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</si>
  <si>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</si>
  <si>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</si>
  <si>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</si>
  <si>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</si>
  <si>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</si>
  <si>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</si>
  <si>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</si>
  <si>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</si>
  <si>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</si>
  <si>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</si>
  <si>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</si>
  <si>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</si>
  <si>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</si>
  <si>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</si>
  <si>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</si>
  <si>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</si>
  <si>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</si>
  <si>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</si>
  <si>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</si>
  <si>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</si>
  <si>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</si>
  <si>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</si>
  <si>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</si>
  <si>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</si>
  <si>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</si>
  <si>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</si>
  <si>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</si>
  <si>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</si>
  <si>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</si>
  <si>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</si>
  <si>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</si>
  <si>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</si>
  <si>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</si>
  <si>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</si>
  <si>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</si>
  <si>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</si>
  <si>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</si>
  <si>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</si>
  <si>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</si>
  <si>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</si>
  <si>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</si>
  <si>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</si>
  <si>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</si>
  <si>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</si>
  <si>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</si>
  <si>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</si>
  <si>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</si>
  <si>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</si>
  <si>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</si>
  <si>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</si>
  <si>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</si>
  <si>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</si>
  <si>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</si>
  <si>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</si>
  <si>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</si>
  <si>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</si>
  <si>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</si>
  <si>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</si>
  <si>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</si>
  <si>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</si>
  <si>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</si>
  <si>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</si>
  <si>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</si>
  <si>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</si>
  <si>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</si>
  <si>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</si>
  <si>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</si>
  <si>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</si>
  <si>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</si>
  <si>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</si>
  <si>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</si>
  <si>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</si>
  <si>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</si>
  <si>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</si>
  <si>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</si>
  <si>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</si>
  <si>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</si>
  <si>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</si>
  <si>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</si>
  <si>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</si>
  <si>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</si>
  <si>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</si>
  <si>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</si>
  <si>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</si>
  <si>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</si>
  <si>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</si>
  <si>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</si>
  <si>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</si>
  <si>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</si>
  <si>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</si>
  <si>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</si>
  <si>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</si>
  <si>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</si>
  <si>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</si>
  <si>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</si>
  <si>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</si>
  <si>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</si>
  <si>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</si>
  <si>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</si>
  <si>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</si>
  <si>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</si>
  <si>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</si>
  <si>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</si>
  <si>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</si>
  <si>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</si>
  <si>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</si>
  <si>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</si>
  <si>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</si>
  <si>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</si>
  <si>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</si>
  <si>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</si>
  <si>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</si>
  <si>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</si>
  <si>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</si>
  <si>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</si>
  <si>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</si>
  <si>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</si>
  <si>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</si>
  <si>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</si>
  <si>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</si>
  <si>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</si>
  <si>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</si>
  <si>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</si>
  <si>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</si>
  <si>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</si>
  <si>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</si>
  <si>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</si>
  <si>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</si>
  <si>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</si>
  <si>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</si>
  <si>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</si>
  <si>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</si>
  <si>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</si>
  <si>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</si>
  <si>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</si>
  <si>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</si>
  <si>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</si>
  <si>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</si>
  <si>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</si>
  <si>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</si>
  <si>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</si>
  <si>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</si>
  <si>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</si>
  <si>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</si>
  <si>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</si>
  <si>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</si>
  <si>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</si>
  <si>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</si>
  <si>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</si>
  <si>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</si>
  <si>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</si>
  <si>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</si>
  <si>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</si>
  <si>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</si>
  <si>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</si>
  <si>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</si>
  <si>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</si>
  <si>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</si>
  <si>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</si>
  <si>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</si>
  <si>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</si>
  <si>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</si>
  <si>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</si>
  <si>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</si>
  <si>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</si>
  <si>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</si>
  <si>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</si>
  <si>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</si>
  <si>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</si>
  <si>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</si>
  <si>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</si>
  <si>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</si>
  <si>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</si>
  <si>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</si>
  <si>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</si>
  <si>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</si>
  <si>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</si>
  <si>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</si>
  <si>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</si>
  <si>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</si>
  <si>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</si>
  <si>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</si>
  <si>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</si>
  <si>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</si>
  <si>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</si>
  <si>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</si>
  <si>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</si>
  <si>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</si>
  <si>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</si>
  <si>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</si>
  <si>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</si>
  <si>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</si>
  <si>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</si>
  <si>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</si>
  <si>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</si>
  <si>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</si>
  <si>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</si>
  <si>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</si>
  <si>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</si>
  <si>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</si>
  <si>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</si>
  <si>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</si>
  <si>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</si>
  <si>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</si>
  <si>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</si>
  <si>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</si>
  <si>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</si>
  <si>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</si>
  <si>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</si>
  <si>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</si>
  <si>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</si>
  <si>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</si>
  <si>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</si>
  <si>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</si>
  <si>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</si>
  <si>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</si>
  <si>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</si>
  <si>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</si>
  <si>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</si>
  <si>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</si>
  <si>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</si>
  <si>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</si>
  <si>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</si>
  <si>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</si>
  <si>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</si>
  <si>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</si>
  <si>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</si>
  <si>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</si>
  <si>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</si>
  <si>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</si>
  <si>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</si>
  <si>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</si>
  <si>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</si>
  <si>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</si>
  <si>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</si>
  <si>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</si>
  <si>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</si>
  <si>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</si>
  <si>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</si>
  <si>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</si>
  <si>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</si>
  <si>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</si>
  <si>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</si>
  <si>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</si>
  <si>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</si>
  <si>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</si>
  <si>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</si>
  <si>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</si>
  <si>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</si>
  <si>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</si>
  <si>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</si>
  <si>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</si>
  <si>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</si>
  <si>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</si>
  <si>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</si>
  <si>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</si>
  <si>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</si>
  <si>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</si>
  <si>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</si>
  <si>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</si>
  <si>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</si>
  <si>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</si>
  <si>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</si>
  <si>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</si>
  <si>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</si>
  <si>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</si>
  <si>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</si>
  <si>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</si>
  <si>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</si>
  <si>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</si>
  <si>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</si>
  <si>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</si>
  <si>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</si>
  <si>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</si>
  <si>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</si>
  <si>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</si>
  <si>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</si>
  <si>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</si>
  <si>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</si>
  <si>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</si>
  <si>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</si>
  <si>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</si>
  <si>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</si>
  <si>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</si>
  <si>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</si>
  <si>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</si>
  <si>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</si>
  <si>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</si>
  <si>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</si>
  <si>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</si>
  <si>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</si>
  <si>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</si>
  <si>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</si>
  <si>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</si>
  <si>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</si>
  <si>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</si>
  <si>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</si>
  <si>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</si>
  <si>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</si>
  <si>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</si>
  <si>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</si>
  <si>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</si>
  <si>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</si>
  <si>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</si>
  <si>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</si>
  <si>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</si>
  <si>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</si>
  <si>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</si>
  <si>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</si>
  <si>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</si>
  <si>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</si>
  <si>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</si>
  <si>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</si>
  <si>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</si>
  <si>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</si>
  <si>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</si>
  <si>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</si>
  <si>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</si>
  <si>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</si>
  <si>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</si>
  <si>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</si>
  <si>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</si>
  <si>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</si>
  <si>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</si>
  <si>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</si>
  <si>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</si>
  <si>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</si>
  <si>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</si>
  <si>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</si>
  <si>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</si>
  <si>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</si>
  <si>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</si>
  <si>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</si>
  <si>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</si>
  <si>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</si>
  <si>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</si>
  <si>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</si>
  <si>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</si>
  <si>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</si>
  <si>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</si>
  <si>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</si>
  <si>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</si>
  <si>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</si>
  <si>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</si>
  <si>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</si>
  <si>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</si>
  <si>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</si>
  <si>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</si>
  <si>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</si>
  <si>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</si>
  <si>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</si>
  <si>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</si>
  <si>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</si>
  <si>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</si>
  <si>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</si>
  <si>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</si>
  <si>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</si>
  <si>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</si>
  <si>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</si>
  <si>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</si>
  <si>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</si>
  <si>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</si>
  <si>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</si>
  <si>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</si>
  <si>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</si>
  <si>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</si>
  <si>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</si>
  <si>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</si>
  <si>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</si>
  <si>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</si>
  <si>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</si>
  <si>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</si>
  <si>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</si>
  <si>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</si>
  <si>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</si>
  <si>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</si>
  <si>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</si>
  <si>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</si>
  <si>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</si>
  <si>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</si>
  <si>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</si>
  <si>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</si>
  <si>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</si>
  <si>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</si>
  <si>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</si>
  <si>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</si>
  <si>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</si>
  <si>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</si>
  <si>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</si>
  <si>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</si>
  <si>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</si>
  <si>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</si>
  <si>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</si>
  <si>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</si>
  <si>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</si>
  <si>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</si>
  <si>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</si>
  <si>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</si>
  <si>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</si>
  <si>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</si>
  <si>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</si>
  <si>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</si>
  <si>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</si>
  <si>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</si>
  <si>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</si>
  <si>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</si>
  <si>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</si>
  <si>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</si>
  <si>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</si>
  <si>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</si>
  <si>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</si>
  <si>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</si>
  <si>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</si>
  <si>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</si>
  <si>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</si>
  <si>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</si>
  <si>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</si>
  <si>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</si>
  <si>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</si>
  <si>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</si>
  <si>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</si>
  <si>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</si>
  <si>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</si>
  <si>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</si>
  <si>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</si>
  <si>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</si>
  <si>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</si>
  <si>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</si>
  <si>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</si>
  <si>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</si>
  <si>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</si>
  <si>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</si>
  <si>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</si>
  <si>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</si>
  <si>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</si>
  <si>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</si>
  <si>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</si>
  <si>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</si>
  <si>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</si>
  <si>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</si>
  <si>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</si>
  <si>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</si>
  <si>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</si>
  <si>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</si>
  <si>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</si>
  <si>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</si>
  <si>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</si>
  <si>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</si>
  <si>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</si>
  <si>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</si>
  <si>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</si>
  <si>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</si>
  <si>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</si>
  <si>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</si>
  <si>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</si>
  <si>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</si>
  <si>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</si>
  <si>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</si>
  <si>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</si>
  <si>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</si>
  <si>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</si>
  <si>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</si>
  <si>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</si>
  <si>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</si>
  <si>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</si>
  <si>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</si>
  <si>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</si>
  <si>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</si>
  <si>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</si>
  <si>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</si>
  <si>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</si>
  <si>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</si>
  <si>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</si>
  <si>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</si>
  <si>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</si>
  <si>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</si>
  <si>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</si>
  <si>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</si>
  <si>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</si>
  <si>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</si>
  <si>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</si>
  <si>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</si>
  <si>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</si>
  <si>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</si>
  <si>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</si>
  <si>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</si>
  <si>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</si>
  <si>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</si>
  <si>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</si>
  <si>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</si>
  <si>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</si>
  <si>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</si>
  <si>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</si>
  <si>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</si>
  <si>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</si>
  <si>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</si>
  <si>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</si>
  <si>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</si>
  <si>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</si>
  <si>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</si>
  <si>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</si>
  <si>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</si>
  <si>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</si>
  <si>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</si>
  <si>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</si>
  <si>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</si>
  <si>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</si>
  <si>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</si>
  <si>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</si>
  <si>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</si>
  <si>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</si>
  <si>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</si>
  <si>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</si>
  <si>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</si>
  <si>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</si>
  <si>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</si>
  <si>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</si>
  <si>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</si>
  <si>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</si>
  <si>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</si>
  <si>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</si>
  <si>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</si>
  <si>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</si>
  <si>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</si>
  <si>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</si>
  <si>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</si>
  <si>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</si>
  <si>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</si>
  <si>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</si>
  <si>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</si>
  <si>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</si>
  <si>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</si>
  <si>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</si>
  <si>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</si>
  <si>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</si>
  <si>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</si>
  <si>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</si>
  <si>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</si>
  <si>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</si>
  <si>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</si>
  <si>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</si>
  <si>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</si>
  <si>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</si>
  <si>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</si>
  <si>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</si>
  <si>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</si>
  <si>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</si>
  <si>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</si>
  <si>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</si>
  <si>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</si>
  <si>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</si>
  <si>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</si>
  <si>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</si>
  <si>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</si>
  <si>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</si>
  <si>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</si>
  <si>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</si>
  <si>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</si>
  <si>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</si>
  <si>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</si>
  <si>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</si>
  <si>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</si>
  <si>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</si>
  <si>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</si>
  <si>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</si>
  <si>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</si>
  <si>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</si>
  <si>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</si>
  <si>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</si>
  <si>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</si>
  <si>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</si>
  <si>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</si>
  <si>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</si>
  <si>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</si>
  <si>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</si>
  <si>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</si>
  <si>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</si>
  <si>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</si>
  <si>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</si>
  <si>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</si>
  <si>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</si>
  <si>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</si>
  <si>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</si>
  <si>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</si>
  <si>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</si>
  <si>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</si>
  <si>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</si>
  <si>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</si>
  <si>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</si>
  <si>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</si>
  <si>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</si>
  <si>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</si>
  <si>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</si>
  <si>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</si>
  <si>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</si>
  <si>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</si>
  <si>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</si>
  <si>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</si>
  <si>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</si>
  <si>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</si>
  <si>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</si>
  <si>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</si>
  <si>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</si>
  <si>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</si>
  <si>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</si>
  <si>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</si>
  <si>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</si>
  <si>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</si>
  <si>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</si>
  <si>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</si>
  <si>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</si>
  <si>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</si>
  <si>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</si>
  <si>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</si>
  <si>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</si>
  <si>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</si>
  <si>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</si>
  <si>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</si>
  <si>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</si>
  <si>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</si>
  <si>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</si>
  <si>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</si>
  <si>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</si>
  <si>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</si>
  <si>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</si>
  <si>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</si>
  <si>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</si>
  <si>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</si>
  <si>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</si>
  <si>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</si>
  <si>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</si>
  <si>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</si>
  <si>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</si>
  <si>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</si>
  <si>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</si>
  <si>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</si>
  <si>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</si>
  <si>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</si>
  <si>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</si>
  <si>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</si>
  <si>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</si>
  <si>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</si>
  <si>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</si>
  <si>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</si>
  <si>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</si>
  <si>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</si>
  <si>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</si>
  <si>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</si>
  <si>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</si>
  <si>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</si>
  <si>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</si>
  <si>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</si>
  <si>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</si>
  <si>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</si>
  <si>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</si>
  <si>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</si>
  <si>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</si>
  <si>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</si>
  <si>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</si>
  <si>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</si>
  <si>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</si>
  <si>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</si>
  <si>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</si>
  <si>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</si>
  <si>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</si>
  <si>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</si>
  <si>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</si>
  <si>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</si>
  <si>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</si>
  <si>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</si>
  <si>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</si>
  <si>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</si>
  <si>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</si>
  <si>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</si>
  <si>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</si>
  <si>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</si>
  <si>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</si>
  <si>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</si>
  <si>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</si>
  <si>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</si>
  <si>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</si>
  <si>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</si>
  <si>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</si>
  <si>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</si>
  <si>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</si>
  <si>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</si>
  <si>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</si>
  <si>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</si>
  <si>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</si>
  <si>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</si>
  <si>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</si>
  <si>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</si>
  <si>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</si>
  <si>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</si>
  <si>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</si>
  <si>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</si>
  <si>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</si>
  <si>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</si>
  <si>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</si>
  <si>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</si>
  <si>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</si>
  <si>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</si>
  <si>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</si>
  <si>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</si>
  <si>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</si>
  <si>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</si>
  <si>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</si>
  <si>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</si>
  <si>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</si>
  <si>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</si>
  <si>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</si>
  <si>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</si>
  <si>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</si>
  <si>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</si>
  <si>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</si>
  <si>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</si>
  <si>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</si>
  <si>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</si>
  <si>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</si>
  <si>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</si>
  <si>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</si>
  <si>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</si>
  <si>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</si>
  <si>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</si>
  <si>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</si>
  <si>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</si>
  <si>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</si>
  <si>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</si>
  <si>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</si>
  <si>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</si>
  <si>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</si>
  <si>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</si>
  <si>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</si>
  <si>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</si>
  <si>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</si>
  <si>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</si>
  <si>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</si>
  <si>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</si>
  <si>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</si>
  <si>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</si>
  <si>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</si>
  <si>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</si>
  <si>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</si>
  <si>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</si>
  <si>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</si>
  <si>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</si>
  <si>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</si>
  <si>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</si>
  <si>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</si>
  <si>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</si>
  <si>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</si>
  <si>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</si>
  <si>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</si>
  <si>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</si>
  <si>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</si>
  <si>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</si>
  <si>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</si>
  <si>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</si>
  <si>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</si>
  <si>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</si>
  <si>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</si>
  <si>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</si>
  <si>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</si>
  <si>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</si>
  <si>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</si>
  <si>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</si>
  <si>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</si>
  <si>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</si>
  <si>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</si>
  <si>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</si>
  <si>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</si>
  <si>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</si>
  <si>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</si>
  <si>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</si>
  <si>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</si>
  <si>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</si>
  <si>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</si>
  <si>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</si>
  <si>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</si>
  <si>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</si>
  <si>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</si>
  <si>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</si>
  <si>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</si>
  <si>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</si>
  <si>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</si>
  <si>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</si>
  <si>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</si>
  <si>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</si>
  <si>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</si>
  <si>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</si>
  <si>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</si>
  <si>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</si>
  <si>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</si>
  <si>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</si>
  <si>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</si>
  <si>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</si>
  <si>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</si>
  <si>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</si>
  <si>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</si>
  <si>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</si>
  <si>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</si>
  <si>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</si>
  <si>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</si>
  <si>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</si>
  <si>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</si>
  <si>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</si>
  <si>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</si>
  <si>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</si>
  <si>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</si>
  <si>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</si>
  <si>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</si>
  <si>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</si>
  <si>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</si>
  <si>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</si>
  <si>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</si>
  <si>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</si>
  <si>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</si>
  <si>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</si>
  <si>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</si>
  <si>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</si>
  <si>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</si>
  <si>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</si>
  <si>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</si>
  <si>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</si>
  <si>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</si>
  <si>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</si>
  <si>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</si>
  <si>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</si>
  <si>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</si>
  <si>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</si>
  <si>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</si>
  <si>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</si>
  <si>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</si>
  <si>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</si>
  <si>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</si>
  <si>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</si>
  <si>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</si>
  <si>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</si>
  <si>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</si>
  <si>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</si>
  <si>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</si>
  <si>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</si>
  <si>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</si>
  <si>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</si>
  <si>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</si>
  <si>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</si>
  <si>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</si>
  <si>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</si>
  <si>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</si>
  <si>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</si>
  <si>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</si>
  <si>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</si>
  <si>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</si>
  <si>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</si>
  <si>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</si>
  <si>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</si>
  <si>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</si>
  <si>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</si>
  <si>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</si>
  <si>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</si>
  <si>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</si>
  <si>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</si>
  <si>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</si>
  <si>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</si>
  <si>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</si>
  <si>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</si>
  <si>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</si>
  <si>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</si>
  <si>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</si>
  <si>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</si>
  <si>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</si>
  <si>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</si>
  <si>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</si>
  <si>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</si>
  <si>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</si>
  <si>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</si>
  <si>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</si>
  <si>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</si>
  <si>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</si>
  <si>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</si>
  <si>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</si>
  <si>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</si>
  <si>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</si>
  <si>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</si>
  <si>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</si>
  <si>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</si>
  <si>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</si>
  <si>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</si>
  <si>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</si>
  <si>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</si>
  <si>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</si>
  <si>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</si>
  <si>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</si>
  <si>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</si>
  <si>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</si>
  <si>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</si>
  <si>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</si>
  <si>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</si>
  <si>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</si>
  <si>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</si>
  <si>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</si>
  <si>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</si>
  <si>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</si>
  <si>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</si>
  <si>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</si>
  <si>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</si>
  <si>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</si>
  <si>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</si>
  <si>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</si>
  <si>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</si>
  <si>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</si>
  <si>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</si>
  <si>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</si>
  <si>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</si>
  <si>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</si>
  <si>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</si>
  <si>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</si>
  <si>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</si>
  <si>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</si>
  <si>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</si>
  <si>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</si>
  <si>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</si>
  <si>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</si>
  <si>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</si>
  <si>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</si>
  <si>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</si>
  <si>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</si>
  <si>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</si>
  <si>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</si>
  <si>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</si>
  <si>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</si>
  <si>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</si>
  <si>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</si>
  <si>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</si>
  <si>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</si>
  <si>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</si>
  <si>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</si>
  <si>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</si>
  <si>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</si>
  <si>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</si>
  <si>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</si>
  <si>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</si>
  <si>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</si>
  <si>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</si>
  <si>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</si>
  <si>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</si>
  <si>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</si>
  <si>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</si>
  <si>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</si>
  <si>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</si>
  <si>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</si>
  <si>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</si>
  <si>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</si>
  <si>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</si>
  <si>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</si>
  <si>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</si>
  <si>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</si>
  <si>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</si>
  <si>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</si>
  <si>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</si>
  <si>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</si>
  <si>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</si>
  <si>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</si>
  <si>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</si>
  <si>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</si>
  <si>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</si>
  <si>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</si>
  <si>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</si>
  <si>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</si>
  <si>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</si>
  <si>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</si>
  <si>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</si>
  <si>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</si>
  <si>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</si>
  <si>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</si>
  <si>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</si>
  <si>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</si>
  <si>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</si>
  <si>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</si>
  <si>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</si>
  <si>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</si>
  <si>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</si>
  <si>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</si>
  <si>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</si>
  <si>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</si>
  <si>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</si>
  <si>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</si>
  <si>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</si>
  <si>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</si>
  <si>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</si>
  <si>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</si>
  <si>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</si>
  <si>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</si>
  <si>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</si>
  <si>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</si>
  <si>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</si>
  <si>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</si>
  <si>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</si>
  <si>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</si>
  <si>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</si>
  <si>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</si>
  <si>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</si>
  <si>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</si>
  <si>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</si>
  <si>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</si>
  <si>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</si>
  <si>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</si>
  <si>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</si>
  <si>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</si>
  <si>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</si>
  <si>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</si>
  <si>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</si>
  <si>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</si>
  <si>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</si>
  <si>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</si>
  <si>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</si>
  <si>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</si>
  <si>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</si>
  <si>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</si>
  <si>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</si>
  <si>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</si>
  <si>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</si>
  <si>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</si>
  <si>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</si>
  <si>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</si>
  <si>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</si>
  <si>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</si>
  <si>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</si>
  <si>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</si>
  <si>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</si>
  <si>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</si>
  <si>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</si>
  <si>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</si>
  <si>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</si>
  <si>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</si>
  <si>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</si>
  <si>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</si>
  <si>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</si>
  <si>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</si>
  <si>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</si>
  <si>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</si>
  <si>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</si>
  <si>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</si>
  <si>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</si>
  <si>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</si>
  <si>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</si>
  <si>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</si>
  <si>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</si>
  <si>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</si>
  <si>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</si>
  <si>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</si>
  <si>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</si>
  <si>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</si>
  <si>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</si>
  <si>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</si>
  <si>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</si>
  <si>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</si>
  <si>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</si>
  <si>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</si>
  <si>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</si>
  <si>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</si>
  <si>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</si>
  <si>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</si>
  <si>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</si>
  <si>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</si>
  <si>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</si>
  <si>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</si>
  <si>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</si>
  <si>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</si>
  <si>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</si>
  <si>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</si>
  <si>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</si>
  <si>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</si>
  <si>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</si>
  <si>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</si>
  <si>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</si>
  <si>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</si>
  <si>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</si>
  <si>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</si>
  <si>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</si>
  <si>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</si>
  <si>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</si>
  <si>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</si>
  <si>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</si>
  <si>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</si>
  <si>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</si>
  <si>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</si>
  <si>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</si>
  <si>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</si>
  <si>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</si>
  <si>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</si>
  <si>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</si>
  <si>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</si>
  <si>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</si>
  <si>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</si>
  <si>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</si>
  <si>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</si>
  <si>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</si>
  <si>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</si>
  <si>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</si>
  <si>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</si>
  <si>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</si>
  <si>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</si>
  <si>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</si>
  <si>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</si>
  <si>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</si>
  <si>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</si>
  <si>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</si>
  <si>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</si>
  <si>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</si>
  <si>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</si>
  <si>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</si>
  <si>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</si>
  <si>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</si>
  <si>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</si>
  <si>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</si>
  <si>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</si>
  <si>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</si>
  <si>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</si>
  <si>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</si>
  <si>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</si>
  <si>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</si>
  <si>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</si>
  <si>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</si>
  <si>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</si>
  <si>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</si>
  <si>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</si>
  <si>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</si>
  <si>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</si>
  <si>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</si>
  <si>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</si>
  <si>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</si>
  <si>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</si>
  <si>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</si>
  <si>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</si>
  <si>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</si>
  <si>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</si>
  <si>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</si>
  <si>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</si>
  <si>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</si>
  <si>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</si>
  <si>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</si>
  <si>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</si>
  <si>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</si>
  <si>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</si>
  <si>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</si>
  <si>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</si>
  <si>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</si>
  <si>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</si>
  <si>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</si>
  <si>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</si>
  <si>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</si>
  <si>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</si>
  <si>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</si>
  <si>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</si>
  <si>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</si>
  <si>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</si>
  <si>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</si>
  <si>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</si>
  <si>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</si>
  <si>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</si>
  <si>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</si>
  <si>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</si>
  <si>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</si>
  <si>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</si>
  <si>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</si>
  <si>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</si>
  <si>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</si>
  <si>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</si>
  <si>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</si>
  <si>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</si>
  <si>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</si>
  <si>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</si>
  <si>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</si>
  <si>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</si>
  <si>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</si>
  <si>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</si>
  <si>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</si>
  <si>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</si>
  <si>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</si>
  <si>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</si>
  <si>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</si>
  <si>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</si>
  <si>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</si>
  <si>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</si>
  <si>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</si>
  <si>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</si>
  <si>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</si>
  <si>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</si>
  <si>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</si>
  <si>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</si>
  <si>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</si>
  <si>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</si>
  <si>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</si>
  <si>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</si>
  <si>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</si>
  <si>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</si>
  <si>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</si>
  <si>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</si>
  <si>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</si>
  <si>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</si>
  <si>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</si>
  <si>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</si>
  <si>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</si>
  <si>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</si>
  <si>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</si>
  <si>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</si>
  <si>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</si>
  <si>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</si>
  <si>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</si>
  <si>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</si>
  <si>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</si>
  <si>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</si>
  <si>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</si>
  <si>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</si>
  <si>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</si>
  <si>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</si>
  <si>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</si>
  <si>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</si>
  <si>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</si>
  <si>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</si>
  <si>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</si>
  <si>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</si>
  <si>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</si>
  <si>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</si>
  <si>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</si>
  <si>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</si>
  <si>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</si>
  <si>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</si>
  <si>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</si>
  <si>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</si>
  <si>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</si>
  <si>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</si>
  <si>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</si>
  <si>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</si>
  <si>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</si>
  <si>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</si>
  <si>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</si>
  <si>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</si>
  <si>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</si>
  <si>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</si>
  <si>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</si>
  <si>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</si>
  <si>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</si>
  <si>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</si>
  <si>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</si>
  <si>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</si>
  <si>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</si>
  <si>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</si>
  <si>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</si>
  <si>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</si>
  <si>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</si>
  <si>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</si>
  <si>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</si>
  <si>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</si>
  <si>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</si>
  <si>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</si>
  <si>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</si>
  <si>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</si>
  <si>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</si>
  <si>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</si>
  <si>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</si>
  <si>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</si>
  <si>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</si>
  <si>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</si>
  <si>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</si>
  <si>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</si>
  <si>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</si>
  <si>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</si>
  <si>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</si>
  <si>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</si>
  <si>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</si>
  <si>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</si>
  <si>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</si>
  <si>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</si>
  <si>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</si>
  <si>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</si>
  <si>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</si>
  <si>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</si>
  <si>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</si>
  <si>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</si>
  <si>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</si>
  <si>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</si>
  <si>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</si>
  <si>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</si>
  <si>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</si>
  <si>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</si>
  <si>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</si>
  <si>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</si>
  <si>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</si>
  <si>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</si>
  <si>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</si>
  <si>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</si>
  <si>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</si>
  <si>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</si>
  <si>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</si>
  <si>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</si>
  <si>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</si>
  <si>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</si>
  <si>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</si>
  <si>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</si>
  <si>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</si>
  <si>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</si>
  <si>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</si>
  <si>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</si>
  <si>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</si>
  <si>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</si>
  <si>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</si>
  <si>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</si>
  <si>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</si>
  <si>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</si>
  <si>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</si>
  <si>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</si>
  <si>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</si>
  <si>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</si>
  <si>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</si>
  <si>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</si>
  <si>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</si>
  <si>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</si>
  <si>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</si>
  <si>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</si>
  <si>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</si>
  <si>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</si>
  <si>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</si>
  <si>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</si>
  <si>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</si>
  <si>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</si>
  <si>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</si>
  <si>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</si>
  <si>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</si>
  <si>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</si>
  <si>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</si>
  <si>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</si>
  <si>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</si>
  <si>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</si>
  <si>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</si>
  <si>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</si>
  <si>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</si>
  <si>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</si>
  <si>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</si>
  <si>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</si>
  <si>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</si>
  <si>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</si>
  <si>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</si>
  <si>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</si>
  <si>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</si>
  <si>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</si>
  <si>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</si>
  <si>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</si>
  <si>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</si>
  <si>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</si>
  <si>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</si>
  <si>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</si>
  <si>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</si>
  <si>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</si>
  <si>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</si>
  <si>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</si>
  <si>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</si>
  <si>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</si>
  <si>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</si>
  <si>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</si>
  <si>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</si>
  <si>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</si>
  <si>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</si>
  <si>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</si>
  <si>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</si>
  <si>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</si>
  <si>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</si>
  <si>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</si>
  <si>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</si>
  <si>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</si>
  <si>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</si>
  <si>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</si>
  <si>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</si>
  <si>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</si>
  <si>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</si>
  <si>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</si>
  <si>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</si>
  <si>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</si>
  <si>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</si>
  <si>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</si>
  <si>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</si>
  <si>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</si>
  <si>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</si>
  <si>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</si>
  <si>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</si>
  <si>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</si>
  <si>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</si>
  <si>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</si>
  <si>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</si>
  <si>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</si>
  <si>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</si>
  <si>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</si>
  <si>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</si>
  <si>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</si>
  <si>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</si>
  <si>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</si>
  <si>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</si>
  <si>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</si>
  <si>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</si>
  <si>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</si>
  <si>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</si>
  <si>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</si>
  <si>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</si>
  <si>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</si>
  <si>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</si>
  <si>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</si>
  <si>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</si>
  <si>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</si>
  <si>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</si>
  <si>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</si>
  <si>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</si>
  <si>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</si>
  <si>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</si>
  <si>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</si>
  <si>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</si>
  <si>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</si>
  <si>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</si>
  <si>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</si>
  <si>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</si>
  <si>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</si>
  <si>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</si>
  <si>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</si>
  <si>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</si>
  <si>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</si>
  <si>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</si>
  <si>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</si>
  <si>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</si>
  <si>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</si>
  <si>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</si>
  <si>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</si>
  <si>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</si>
  <si>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</si>
  <si>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</si>
  <si>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</si>
  <si>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</si>
  <si>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</si>
  <si>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</si>
  <si>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</si>
  <si>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</si>
  <si>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</si>
  <si>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</si>
  <si>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</si>
  <si>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</si>
  <si>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</si>
  <si>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</si>
  <si>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</si>
  <si>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</si>
  <si>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</si>
  <si>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</si>
  <si>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</si>
  <si>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</si>
  <si>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</si>
  <si>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</si>
  <si>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</si>
  <si>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</si>
  <si>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</si>
  <si>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</si>
  <si>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</si>
  <si>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</si>
  <si>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</si>
  <si>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</si>
  <si>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</si>
  <si>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</si>
  <si>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</si>
  <si>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</si>
  <si>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</si>
  <si>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</si>
  <si>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</si>
  <si>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</si>
  <si>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</si>
  <si>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</si>
  <si>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</si>
  <si>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</si>
  <si>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</si>
  <si>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</si>
  <si>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</si>
  <si>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</si>
  <si>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</si>
  <si>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</si>
  <si>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</si>
  <si>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</si>
  <si>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</si>
  <si>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</si>
  <si>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</si>
  <si>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</si>
  <si>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</si>
  <si>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</si>
  <si>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</si>
  <si>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</si>
  <si>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</si>
  <si>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</si>
  <si>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</si>
  <si>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</si>
  <si>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</si>
  <si>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</si>
  <si>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</si>
  <si>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</si>
  <si>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</si>
  <si>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</si>
  <si>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</si>
  <si>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</si>
  <si>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</si>
  <si>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</si>
  <si>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</si>
  <si>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</si>
  <si>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</si>
  <si>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</si>
  <si>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</si>
  <si>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</si>
  <si>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</si>
  <si>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</si>
  <si>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</si>
  <si>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</si>
  <si>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</si>
  <si>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</si>
  <si>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</si>
  <si>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</si>
  <si>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</si>
  <si>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</si>
  <si>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</si>
  <si>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</si>
  <si>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</si>
  <si>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</si>
  <si>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</si>
  <si>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</si>
  <si>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</si>
  <si>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</si>
  <si>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</si>
  <si>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</si>
  <si>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</si>
  <si>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</si>
  <si>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</si>
  <si>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</si>
  <si>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</si>
  <si>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</si>
  <si>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</si>
  <si>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</si>
  <si>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</si>
  <si>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</si>
  <si>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</si>
  <si>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</si>
  <si>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</si>
  <si>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</si>
  <si>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</si>
  <si>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</si>
  <si>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</si>
  <si>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</si>
  <si>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</si>
  <si>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</si>
  <si>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</si>
  <si>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</si>
  <si>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</si>
  <si>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</si>
  <si>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</si>
  <si>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</si>
  <si>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</si>
  <si>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</si>
  <si>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</si>
  <si>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</si>
  <si>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</si>
  <si>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</si>
  <si>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</si>
  <si>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</si>
  <si>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</si>
  <si>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</si>
  <si>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</si>
  <si>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</si>
  <si>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</si>
  <si>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</si>
  <si>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</si>
  <si>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</si>
  <si>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</si>
  <si>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</si>
  <si>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</si>
  <si>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</si>
  <si>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</si>
  <si>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</si>
  <si>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</si>
  <si>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</si>
  <si>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</si>
  <si>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</si>
  <si>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</si>
  <si>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</si>
  <si>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</si>
  <si>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</si>
  <si>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</si>
  <si>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</si>
  <si>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</si>
  <si>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</si>
  <si>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</si>
  <si>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</si>
  <si>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</si>
  <si>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</si>
  <si>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</si>
  <si>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</si>
  <si>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</si>
  <si>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</si>
  <si>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</si>
  <si>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</si>
  <si>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</si>
  <si>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</si>
  <si>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</si>
  <si>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</si>
  <si>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</si>
  <si>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</si>
  <si>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</si>
  <si>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</si>
  <si>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</si>
  <si>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</si>
  <si>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</si>
  <si>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</si>
  <si>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</si>
  <si>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</si>
  <si>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</si>
  <si>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</si>
  <si>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</si>
  <si>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</si>
  <si>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</si>
  <si>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</si>
  <si>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</si>
  <si>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</si>
  <si>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</si>
  <si>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</si>
  <si>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</si>
  <si>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</si>
  <si>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</si>
  <si>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</si>
  <si>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</si>
  <si>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</si>
  <si>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</si>
  <si>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</si>
  <si>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</si>
  <si>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</si>
  <si>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</si>
  <si>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</si>
  <si>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</si>
  <si>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</si>
  <si>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</si>
  <si>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</si>
  <si>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</si>
  <si>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</si>
  <si>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</si>
  <si>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</si>
  <si>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</si>
  <si>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</si>
  <si>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</si>
  <si>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</si>
  <si>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</si>
  <si>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</si>
  <si>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</si>
  <si>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</si>
  <si>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</si>
  <si>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</si>
  <si>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</si>
  <si>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</si>
  <si>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</si>
  <si>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</si>
  <si>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</si>
  <si>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</si>
  <si>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</si>
  <si>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</si>
  <si>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</si>
  <si>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</si>
  <si>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</si>
  <si>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</si>
  <si>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</si>
  <si>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</si>
  <si>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</si>
  <si>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</si>
  <si>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</si>
  <si>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</si>
  <si>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</si>
  <si>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</si>
  <si>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</si>
  <si>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</si>
  <si>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</si>
  <si>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</si>
  <si>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</si>
  <si>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</si>
  <si>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</si>
  <si>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</si>
  <si>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</si>
  <si>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</si>
  <si>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</si>
  <si>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</si>
  <si>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</si>
  <si>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</si>
  <si>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</si>
  <si>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</si>
  <si>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</si>
  <si>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</si>
  <si>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</si>
  <si>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</si>
  <si>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</si>
  <si>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</si>
  <si>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</si>
  <si>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</si>
  <si>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</si>
  <si>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</si>
  <si>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</si>
  <si>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</si>
  <si>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</si>
  <si>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</si>
  <si>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</si>
  <si>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</si>
  <si>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</si>
  <si>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</si>
  <si>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</si>
  <si>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</si>
  <si>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</si>
  <si>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</si>
  <si>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</si>
  <si>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</si>
  <si>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</si>
  <si>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</si>
  <si>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</si>
  <si>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</si>
  <si>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</si>
  <si>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</si>
  <si>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</si>
  <si>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</si>
  <si>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</si>
  <si>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</si>
  <si>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</si>
  <si>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</si>
  <si>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</si>
  <si>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</si>
  <si>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</si>
  <si>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</si>
  <si>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</si>
  <si>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</si>
  <si>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</si>
  <si>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</si>
  <si>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</si>
  <si>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</si>
  <si>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</si>
  <si>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</si>
  <si>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</si>
  <si>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</si>
  <si>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</si>
  <si>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</si>
  <si>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</si>
  <si>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</si>
  <si>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</si>
  <si>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</si>
  <si>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</si>
  <si>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</si>
  <si>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</si>
  <si>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</si>
  <si>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</si>
  <si>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</si>
  <si>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</si>
  <si>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</si>
  <si>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</si>
  <si>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</si>
  <si>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</si>
  <si>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</si>
  <si>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</si>
  <si>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</si>
  <si>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</si>
  <si>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</si>
  <si>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</si>
  <si>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</si>
  <si>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</si>
  <si>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</si>
  <si>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</si>
  <si>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</si>
  <si>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</si>
  <si>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</si>
  <si>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</si>
  <si>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</si>
  <si>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</si>
  <si>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</si>
  <si>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</si>
  <si>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</si>
  <si>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</si>
  <si>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</si>
  <si>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</si>
  <si>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</si>
  <si>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</si>
  <si>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</si>
  <si>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</si>
  <si>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</si>
  <si>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</si>
  <si>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</si>
  <si>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</si>
  <si>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</si>
  <si>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</si>
  <si>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</si>
  <si>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</si>
  <si>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</si>
  <si>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</si>
  <si>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</si>
  <si>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</si>
  <si>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</si>
  <si>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</si>
  <si>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</si>
  <si>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</si>
  <si>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</si>
  <si>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</si>
  <si>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</si>
  <si>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</si>
  <si>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</si>
  <si>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</si>
  <si>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</si>
  <si>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</si>
  <si>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</si>
  <si>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</si>
  <si>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</si>
  <si>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</si>
  <si>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</si>
  <si>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</si>
  <si>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</si>
  <si>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</si>
  <si>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</si>
  <si>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</si>
  <si>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</si>
  <si>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</si>
  <si>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</si>
  <si>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</si>
  <si>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</si>
  <si>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</si>
  <si>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</si>
  <si>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</si>
  <si>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</si>
  <si>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</si>
  <si>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</si>
  <si>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</si>
  <si>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</si>
  <si>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</si>
  <si>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</si>
  <si>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</si>
  <si>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</si>
  <si>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</si>
  <si>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</si>
  <si>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</si>
  <si>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</si>
  <si>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</si>
  <si>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</si>
  <si>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</si>
  <si>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</si>
  <si>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</si>
  <si>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</si>
  <si>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</si>
  <si>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</si>
  <si>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</si>
  <si>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</si>
  <si>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</si>
  <si>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</si>
  <si>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</si>
  <si>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</si>
  <si>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</si>
  <si>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</si>
  <si>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</si>
  <si>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</si>
  <si>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</si>
  <si>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</si>
  <si>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</si>
  <si>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</si>
  <si>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</si>
  <si>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</si>
  <si>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</si>
  <si>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</si>
  <si>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</si>
  <si>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</si>
  <si>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</si>
  <si>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</si>
  <si>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</si>
  <si>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</si>
  <si>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</si>
  <si>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</si>
  <si>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</si>
  <si>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</si>
  <si>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</si>
  <si>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</si>
  <si>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</si>
  <si>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</si>
  <si>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</si>
  <si>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</si>
  <si>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</si>
  <si>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</si>
  <si>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</si>
  <si>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</si>
  <si>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</si>
  <si>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</si>
  <si>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</si>
  <si>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</si>
  <si>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</si>
  <si>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</si>
  <si>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</si>
  <si>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</si>
  <si>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</si>
  <si>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</si>
  <si>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</si>
  <si>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</si>
  <si>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</si>
  <si>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</si>
  <si>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</si>
  <si>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</si>
  <si>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</si>
  <si>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</si>
  <si>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</si>
  <si>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</si>
  <si>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</si>
  <si>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</si>
  <si>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</si>
  <si>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</si>
  <si>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</si>
  <si>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</si>
  <si>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</si>
  <si>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</si>
  <si>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</si>
  <si>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</si>
  <si>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</si>
  <si>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</si>
  <si>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</si>
  <si>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</si>
  <si>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</si>
  <si>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</si>
  <si>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</si>
  <si>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</si>
  <si>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</si>
  <si>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</si>
  <si>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</si>
  <si>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</si>
  <si>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</si>
  <si>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</si>
  <si>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</si>
  <si>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</si>
  <si>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</si>
  <si>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</si>
  <si>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</si>
  <si>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</si>
  <si>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</si>
  <si>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</si>
  <si>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</si>
  <si>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</si>
  <si>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</si>
  <si>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</si>
  <si>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</si>
  <si>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</si>
  <si>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</si>
  <si>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</si>
  <si>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</si>
  <si>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</si>
  <si>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</si>
  <si>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</si>
  <si>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</si>
  <si>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</si>
  <si>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</si>
  <si>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</si>
  <si>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</si>
  <si>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</si>
  <si>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</si>
  <si>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</si>
  <si>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</si>
  <si>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</si>
  <si>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</si>
  <si>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</si>
  <si>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</si>
  <si>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</si>
  <si>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</si>
  <si>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</si>
  <si>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</si>
  <si>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</si>
  <si>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</si>
  <si>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</si>
  <si>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</si>
  <si>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</si>
  <si>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</si>
  <si>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</si>
  <si>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</si>
  <si>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</si>
  <si>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</si>
  <si>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</si>
  <si>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</si>
  <si>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</si>
  <si>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</si>
  <si>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</si>
  <si>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</si>
  <si>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</si>
  <si>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</si>
  <si>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</si>
  <si>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</si>
  <si>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</si>
  <si>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</si>
  <si>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</si>
  <si>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</si>
  <si>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</si>
  <si>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</si>
  <si>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</si>
  <si>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</si>
  <si>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</si>
  <si>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</si>
  <si>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</si>
  <si>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</si>
  <si>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</si>
  <si>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</si>
  <si>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</si>
  <si>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</si>
  <si>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</si>
  <si>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</si>
  <si>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</si>
  <si>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</si>
  <si>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</si>
  <si>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</si>
  <si>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</si>
  <si>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</si>
  <si>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</si>
  <si>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</si>
  <si>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</si>
  <si>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</si>
  <si>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</si>
  <si>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</si>
  <si>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</si>
  <si>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</si>
  <si>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</si>
  <si>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</si>
  <si>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</si>
  <si>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</si>
  <si>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</si>
  <si>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</si>
  <si>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</si>
  <si>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</si>
  <si>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</si>
  <si>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</si>
  <si>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</si>
  <si>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</si>
  <si>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</si>
  <si>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</si>
  <si>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</si>
  <si>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</si>
  <si>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</si>
  <si>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</si>
  <si>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</si>
  <si>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</si>
  <si>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</si>
  <si>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</si>
  <si>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</si>
  <si>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</si>
  <si>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</si>
  <si>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</si>
  <si>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</si>
  <si>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</si>
  <si>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</si>
  <si>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</si>
  <si>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</si>
  <si>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</si>
  <si>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</si>
  <si>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</si>
  <si>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</si>
  <si>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</si>
  <si>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</si>
  <si>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</si>
  <si>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</si>
  <si>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</si>
  <si>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</si>
  <si>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</si>
  <si>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</si>
  <si>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</si>
  <si>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</si>
  <si>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</si>
  <si>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</si>
  <si>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</si>
  <si>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</si>
  <si>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</si>
  <si>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</si>
  <si>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</si>
  <si>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</si>
  <si>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</si>
  <si>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</si>
  <si>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</si>
  <si>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</si>
  <si>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</si>
  <si>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</si>
  <si>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</si>
  <si>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</si>
  <si>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</si>
  <si>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</si>
  <si>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</si>
  <si>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</si>
  <si>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</si>
  <si>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</si>
  <si>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</si>
  <si>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</si>
  <si>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</si>
  <si>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</si>
  <si>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</si>
  <si>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</si>
  <si>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</si>
  <si>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</si>
  <si>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</si>
  <si>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</si>
  <si>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</si>
  <si>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</si>
  <si>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</si>
  <si>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</si>
  <si>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</si>
  <si>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</si>
  <si>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</si>
  <si>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</si>
  <si>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</si>
  <si>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</si>
  <si>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</si>
  <si>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</si>
  <si>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</si>
  <si>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</si>
  <si>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</si>
  <si>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</si>
  <si>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</si>
  <si>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</si>
  <si>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</si>
  <si>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</si>
  <si>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</si>
  <si>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</si>
  <si>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</si>
  <si>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</si>
  <si>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</si>
  <si>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</si>
  <si>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</si>
  <si>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</si>
  <si>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</si>
  <si>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</si>
  <si>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</si>
  <si>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</si>
  <si>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</si>
  <si>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</si>
  <si>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</si>
  <si>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</si>
  <si>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</si>
  <si>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</si>
  <si>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</si>
  <si>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</si>
  <si>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</si>
  <si>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</si>
  <si>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</si>
  <si>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</si>
  <si>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</si>
  <si>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</si>
  <si>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</si>
  <si>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</si>
  <si>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</si>
  <si>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</si>
  <si>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</si>
  <si>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</si>
  <si>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</si>
  <si>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</si>
  <si>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</si>
  <si>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</si>
  <si>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</si>
  <si>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</si>
  <si>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</si>
  <si>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</si>
  <si>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</si>
  <si>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</si>
  <si>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</si>
  <si>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</si>
  <si>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</si>
  <si>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</si>
  <si>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</si>
  <si>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</si>
  <si>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</si>
  <si>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</si>
  <si>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</si>
  <si>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</si>
  <si>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</si>
  <si>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</si>
  <si>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</si>
  <si>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</si>
  <si>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</si>
  <si>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</si>
  <si>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</si>
  <si>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</si>
  <si>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</si>
  <si>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</si>
  <si>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</si>
  <si>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</si>
  <si>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</si>
  <si>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</si>
  <si>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</si>
  <si>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</si>
  <si>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</si>
  <si>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</si>
  <si>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</si>
  <si>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</si>
  <si>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</si>
  <si>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</si>
  <si>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</si>
  <si>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</si>
  <si>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</si>
  <si>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</si>
  <si>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</si>
  <si>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</si>
  <si>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</si>
  <si>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</si>
  <si>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</si>
  <si>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</si>
  <si>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</si>
  <si>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</si>
  <si>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</si>
  <si>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</si>
  <si>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</si>
  <si>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</si>
  <si>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</si>
  <si>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</si>
  <si>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</si>
  <si>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</si>
  <si>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</si>
  <si>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</si>
  <si>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</si>
  <si>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</si>
  <si>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</si>
  <si>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</si>
  <si>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</si>
  <si>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</si>
  <si>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</si>
  <si>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</si>
  <si>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</si>
  <si>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</si>
  <si>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</si>
  <si>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</si>
  <si>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</si>
  <si>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</si>
  <si>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</si>
  <si>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</si>
  <si>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</si>
  <si>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</si>
  <si>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</si>
  <si>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</si>
  <si>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</si>
  <si>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</si>
  <si>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</si>
  <si>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</si>
  <si>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</si>
  <si>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</si>
  <si>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</si>
  <si>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</si>
  <si>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</si>
  <si>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</si>
  <si>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</si>
  <si>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</si>
  <si>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</si>
  <si>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</si>
  <si>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</si>
  <si>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</si>
  <si>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</si>
  <si>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</si>
  <si>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</si>
  <si>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</si>
  <si>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</si>
  <si>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</si>
  <si>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</si>
  <si>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</si>
  <si>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</si>
  <si>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</si>
  <si>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</si>
  <si>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</si>
  <si>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</si>
  <si>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</si>
  <si>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</si>
  <si>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</si>
  <si>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</si>
  <si>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</si>
  <si>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</si>
  <si>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</si>
  <si>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</si>
  <si>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</si>
  <si>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</si>
  <si>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</si>
  <si>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</si>
  <si>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</si>
  <si>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</si>
  <si>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</si>
  <si>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</si>
  <si>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</si>
  <si>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</si>
  <si>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</si>
  <si>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</si>
  <si>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</si>
  <si>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</si>
  <si>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</si>
  <si>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</si>
  <si>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</si>
  <si>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</si>
  <si>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</si>
  <si>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</si>
  <si>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</si>
  <si>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</si>
  <si>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</si>
  <si>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</si>
  <si>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</si>
  <si>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</si>
  <si>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</si>
  <si>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</si>
  <si>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</si>
  <si>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</si>
  <si>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</si>
  <si>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</si>
  <si>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</si>
  <si>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</si>
  <si>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</si>
  <si>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</si>
  <si>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</si>
  <si>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</si>
  <si>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</si>
  <si>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</si>
  <si>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</si>
  <si>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</si>
  <si>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</si>
  <si>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</si>
  <si>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</si>
  <si>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</si>
  <si>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</si>
  <si>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</si>
  <si>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</si>
  <si>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</si>
  <si>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</si>
  <si>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</si>
  <si>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</si>
  <si>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</si>
  <si>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</si>
  <si>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</si>
  <si>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</si>
  <si>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</si>
  <si>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</si>
  <si>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</si>
  <si>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</si>
  <si>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</si>
  <si>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</si>
  <si>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</si>
  <si>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</si>
  <si>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</si>
  <si>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</si>
  <si>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</si>
  <si>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</si>
  <si>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</si>
  <si>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</si>
  <si>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</si>
  <si>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</si>
  <si>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</si>
  <si>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</si>
  <si>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</si>
  <si>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</si>
  <si>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</si>
  <si>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</si>
  <si>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</si>
  <si>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</si>
  <si>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</si>
  <si>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</si>
  <si>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</si>
  <si>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</si>
  <si>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</si>
  <si>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</si>
  <si>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</si>
  <si>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</si>
  <si>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</si>
  <si>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</si>
  <si>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</si>
  <si>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</si>
  <si>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</si>
  <si>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</si>
  <si>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</si>
  <si>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</si>
  <si>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</si>
  <si>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</si>
  <si>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</si>
  <si>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</si>
  <si>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</si>
  <si>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</si>
  <si>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</si>
  <si>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</si>
  <si>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</si>
  <si>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</si>
  <si>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</si>
  <si>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</si>
  <si>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</si>
  <si>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</si>
  <si>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</si>
  <si>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</si>
  <si>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</si>
  <si>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</si>
  <si>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</si>
  <si>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</si>
  <si>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</si>
  <si>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</si>
  <si>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</si>
  <si>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</si>
  <si>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</si>
  <si>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</si>
  <si>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</si>
  <si>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</si>
  <si>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</si>
  <si>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</si>
  <si>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</si>
  <si>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</si>
  <si>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</si>
  <si>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</si>
  <si>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</si>
  <si>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</si>
  <si>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</si>
  <si>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</si>
  <si>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</si>
  <si>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</si>
  <si>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</si>
  <si>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</si>
  <si>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</si>
  <si>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</si>
  <si>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</si>
  <si>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</si>
  <si>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</si>
  <si>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</si>
  <si>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</si>
  <si>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</si>
  <si>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</si>
  <si>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</si>
  <si>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</si>
  <si>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</si>
  <si>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</si>
  <si>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</si>
  <si>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</si>
  <si>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</si>
  <si>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</si>
  <si>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</si>
  <si>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</si>
  <si>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</si>
  <si>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</si>
  <si>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</si>
  <si>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</si>
  <si>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</si>
  <si>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</si>
  <si>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</si>
  <si>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</si>
  <si>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</si>
  <si>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</si>
  <si>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</si>
  <si>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</si>
  <si>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</si>
  <si>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</si>
  <si>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</si>
  <si>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</si>
  <si>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</si>
  <si>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</si>
  <si>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</si>
  <si>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</si>
  <si>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</si>
  <si>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</si>
  <si>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</si>
  <si>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</si>
  <si>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</si>
  <si>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</si>
  <si>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</si>
  <si>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</si>
  <si>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</si>
  <si>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</si>
  <si>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</si>
  <si>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</si>
  <si>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</si>
  <si>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</si>
  <si>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</si>
  <si>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</si>
  <si>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</si>
  <si>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</si>
  <si>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</si>
  <si>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</si>
  <si>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</si>
  <si>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</si>
  <si>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</si>
  <si>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</si>
  <si>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</si>
  <si>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</si>
  <si>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</si>
  <si>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</si>
  <si>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</si>
  <si>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</si>
  <si>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</si>
  <si>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</si>
  <si>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</si>
  <si>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</si>
  <si>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</si>
  <si>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</si>
  <si>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</si>
  <si>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</si>
  <si>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</si>
  <si>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</si>
  <si>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</si>
  <si>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</si>
  <si>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</si>
  <si>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</si>
  <si>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</si>
  <si>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</si>
  <si>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</si>
  <si>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</si>
  <si>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</si>
  <si>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</si>
  <si>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</si>
  <si>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</si>
  <si>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</si>
  <si>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</si>
  <si>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</si>
  <si>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</si>
  <si>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</si>
  <si>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</si>
  <si>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</si>
  <si>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</si>
  <si>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</si>
  <si>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</si>
  <si>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</si>
  <si>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</si>
  <si>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</si>
  <si>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</si>
  <si>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</si>
  <si>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</si>
  <si>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</si>
  <si>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</si>
  <si>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</si>
  <si>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</si>
  <si>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</si>
  <si>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</si>
  <si>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</si>
  <si>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</si>
  <si>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</si>
  <si>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</si>
  <si>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</si>
  <si>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</si>
  <si>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</si>
  <si>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</si>
  <si>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</si>
  <si>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</si>
  <si>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</si>
  <si>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</si>
  <si>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</si>
  <si>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</si>
  <si>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</si>
  <si>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</si>
  <si>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</si>
  <si>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</si>
  <si>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</si>
  <si>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</si>
  <si>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</si>
  <si>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</si>
  <si>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</si>
  <si>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</si>
  <si>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</si>
  <si>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</si>
  <si>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</si>
  <si>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</si>
  <si>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</si>
  <si>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</si>
  <si>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</si>
  <si>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</si>
  <si>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</si>
  <si>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</si>
  <si>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</si>
  <si>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</si>
  <si>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</si>
  <si>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</si>
  <si>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</si>
  <si>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</si>
  <si>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</si>
  <si>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</si>
  <si>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</si>
  <si>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</si>
  <si>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</si>
  <si>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</si>
  <si>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</si>
  <si>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</si>
  <si>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</si>
  <si>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</si>
  <si>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</si>
  <si>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</si>
  <si>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</si>
  <si>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</si>
  <si>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</si>
  <si>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</si>
  <si>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</si>
  <si>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</si>
  <si>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</si>
  <si>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</si>
  <si>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</si>
  <si>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</si>
  <si>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</si>
  <si>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</si>
  <si>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</si>
  <si>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</si>
  <si>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</si>
  <si>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</si>
  <si>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</si>
  <si>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</si>
  <si>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</si>
  <si>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</si>
  <si>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</si>
  <si>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</si>
  <si>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</si>
  <si>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</si>
  <si>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</si>
  <si>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</si>
  <si>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</si>
  <si>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</si>
  <si>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</si>
  <si>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</si>
  <si>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</si>
  <si>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</si>
  <si>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</si>
  <si>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</si>
  <si>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</si>
  <si>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</si>
  <si>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</si>
  <si>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</si>
  <si>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</si>
  <si>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</si>
  <si>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</si>
  <si>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</si>
  <si>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</si>
  <si>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</si>
  <si>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</si>
  <si>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</si>
  <si>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</si>
  <si>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</si>
  <si>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</si>
  <si>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</si>
  <si>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</si>
  <si>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</si>
  <si>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</si>
  <si>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</si>
  <si>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</si>
  <si>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</si>
  <si>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</si>
  <si>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</si>
  <si>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</si>
  <si>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</si>
  <si>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</si>
  <si>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</si>
  <si>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</si>
  <si>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</si>
  <si>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</si>
  <si>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</si>
  <si>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</si>
  <si>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</si>
  <si>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</si>
  <si>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</si>
  <si>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</si>
  <si>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</si>
  <si>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</si>
  <si>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</si>
  <si>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</si>
  <si>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</si>
  <si>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</si>
  <si>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</si>
  <si>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</si>
  <si>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</si>
  <si>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</si>
  <si>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</si>
  <si>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</si>
  <si>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</si>
  <si>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</si>
  <si>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</si>
  <si>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</si>
  <si>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</si>
  <si>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</si>
  <si>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</si>
  <si>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</si>
  <si>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</si>
  <si>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</si>
  <si>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</si>
  <si>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</si>
  <si>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</si>
  <si>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</si>
  <si>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</si>
  <si>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</si>
  <si>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</si>
  <si>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</si>
  <si>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</si>
  <si>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</si>
  <si>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</si>
  <si>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</si>
  <si>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</si>
  <si>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</si>
  <si>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</si>
  <si>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</si>
  <si>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</si>
  <si>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</si>
  <si>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</si>
  <si>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</si>
  <si>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</si>
  <si>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</si>
  <si>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</si>
  <si>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</si>
  <si>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</si>
  <si>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</si>
  <si>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</si>
  <si>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</si>
  <si>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</si>
  <si>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</si>
  <si>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</si>
  <si>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</si>
  <si>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</si>
  <si>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</si>
  <si>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</si>
  <si>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</si>
  <si>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</si>
  <si>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</si>
  <si>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</si>
  <si>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</si>
  <si>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</si>
  <si>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</si>
  <si>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</si>
  <si>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</si>
  <si>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</si>
  <si>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</si>
  <si>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</si>
  <si>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</si>
  <si>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</si>
  <si>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</si>
  <si>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</si>
  <si>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</si>
  <si>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</si>
  <si>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</si>
  <si>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</si>
  <si>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</si>
  <si>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</si>
  <si>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</si>
  <si>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</si>
  <si>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</si>
  <si>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</si>
  <si>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</si>
  <si>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</si>
  <si>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</si>
  <si>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</si>
  <si>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</si>
  <si>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</si>
  <si>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</si>
  <si>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</si>
  <si>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</si>
  <si>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</si>
  <si>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</si>
  <si>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</si>
  <si>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</si>
  <si>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</si>
  <si>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</si>
  <si>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</si>
  <si>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</si>
  <si>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</si>
  <si>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</si>
  <si>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</si>
  <si>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</si>
  <si>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</si>
  <si>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</si>
  <si>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</si>
  <si>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</si>
  <si>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</si>
  <si>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</si>
  <si>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</si>
  <si>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</si>
  <si>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</si>
  <si>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</si>
  <si>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</si>
  <si>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</si>
  <si>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</si>
  <si>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</si>
  <si>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</si>
  <si>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</si>
  <si>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</si>
  <si>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</si>
  <si>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</si>
  <si>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</si>
  <si>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</si>
  <si>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</si>
  <si>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</si>
  <si>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</si>
  <si>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</si>
  <si>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</si>
  <si>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</si>
  <si>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</si>
  <si>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</si>
  <si>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</si>
  <si>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</si>
  <si>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</si>
  <si>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</si>
  <si>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</si>
  <si>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</si>
  <si>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</si>
  <si>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</si>
  <si>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</si>
  <si>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</si>
  <si>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</si>
  <si>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</si>
  <si>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</si>
  <si>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</si>
  <si>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</si>
  <si>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</si>
  <si>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</si>
  <si>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</si>
  <si>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</si>
  <si>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</si>
  <si>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</si>
  <si>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</si>
  <si>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</si>
  <si>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</si>
  <si>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</si>
  <si>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</si>
  <si>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</si>
  <si>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</si>
  <si>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</si>
  <si>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</si>
  <si>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</si>
  <si>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</si>
  <si>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</si>
  <si>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</si>
  <si>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</si>
  <si>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</si>
  <si>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</si>
  <si>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</si>
  <si>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</si>
  <si>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</si>
  <si>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</si>
  <si>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</si>
  <si>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</si>
  <si>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</si>
  <si>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</si>
  <si>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</si>
  <si>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</si>
  <si>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</si>
  <si>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</si>
  <si>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</si>
  <si>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</si>
  <si>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</si>
  <si>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</si>
  <si>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</si>
  <si>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</si>
  <si>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</si>
  <si>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</si>
  <si>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</si>
  <si>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</si>
  <si>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</si>
  <si>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</si>
  <si>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</si>
  <si>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</si>
  <si>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</si>
  <si>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</si>
  <si>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</si>
  <si>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</si>
  <si>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</si>
  <si>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</si>
  <si>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</si>
  <si>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</si>
  <si>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</si>
  <si>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</si>
  <si>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</si>
  <si>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</si>
  <si>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</si>
  <si>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</si>
  <si>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</si>
  <si>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</si>
  <si>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</si>
  <si>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</si>
  <si>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</si>
  <si>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</si>
  <si>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</si>
  <si>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</si>
  <si>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</si>
  <si>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</si>
  <si>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</si>
  <si>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</si>
  <si>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</si>
  <si>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</si>
  <si>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</si>
  <si>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</si>
  <si>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</si>
  <si>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</si>
  <si>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</si>
  <si>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</si>
  <si>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</si>
  <si>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</si>
  <si>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</si>
  <si>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</si>
  <si>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</si>
  <si>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</si>
  <si>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</si>
  <si>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</si>
  <si>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</si>
  <si>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</si>
  <si>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</si>
  <si>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</si>
  <si>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</si>
  <si>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</si>
  <si>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</si>
  <si>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</si>
  <si>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</si>
  <si>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</si>
  <si>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</si>
  <si>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</si>
  <si>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</si>
  <si>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</si>
  <si>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</si>
  <si>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</si>
  <si>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</si>
  <si>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</si>
  <si>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</si>
  <si>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</si>
  <si>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</si>
  <si>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</si>
  <si>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</si>
  <si>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</si>
  <si>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</si>
  <si>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</si>
  <si>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</si>
  <si>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</si>
  <si>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</si>
  <si>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</si>
  <si>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</si>
  <si>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</si>
  <si>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</si>
  <si>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</si>
  <si>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</si>
  <si>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</si>
  <si>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</si>
  <si>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</si>
  <si>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</si>
  <si>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</si>
  <si>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</si>
  <si>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</si>
  <si>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</si>
  <si>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</si>
  <si>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</si>
  <si>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</si>
  <si>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</si>
  <si>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</si>
  <si>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</si>
  <si>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</si>
  <si>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</si>
  <si>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</si>
  <si>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</si>
  <si>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</si>
  <si>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</si>
  <si>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</si>
  <si>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</si>
  <si>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</si>
  <si>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</si>
  <si>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</si>
  <si>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</si>
  <si>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</si>
  <si>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</si>
  <si>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</si>
  <si>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</si>
  <si>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</si>
  <si>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</si>
  <si>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</si>
  <si>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</si>
  <si>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</si>
  <si>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</si>
  <si>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</si>
  <si>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</si>
  <si>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</si>
  <si>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</si>
  <si>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</si>
  <si>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</si>
  <si>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</si>
  <si>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</si>
  <si>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</si>
  <si>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</si>
  <si>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</si>
  <si>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</si>
  <si>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</si>
  <si>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</si>
  <si>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</si>
  <si>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</si>
  <si>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</si>
  <si>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</si>
  <si>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</si>
  <si>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</si>
  <si>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</si>
  <si>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</si>
  <si>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</si>
  <si>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</si>
  <si>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</si>
  <si>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</si>
  <si>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</si>
  <si>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</si>
  <si>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</si>
  <si>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</si>
  <si>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</si>
  <si>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</si>
  <si>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</si>
  <si>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</si>
  <si>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</si>
  <si>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</si>
  <si>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</si>
  <si>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</si>
  <si>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</si>
  <si>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</si>
  <si>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</si>
  <si>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</si>
  <si>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</si>
  <si>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</si>
  <si>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</si>
  <si>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</si>
  <si>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</si>
  <si>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</si>
  <si>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</si>
  <si>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</si>
  <si>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</si>
  <si>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</si>
  <si>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</si>
  <si>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</si>
  <si>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</si>
  <si>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</si>
  <si>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</si>
  <si>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</si>
  <si>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</si>
  <si>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</si>
  <si>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</si>
  <si>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</si>
  <si>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</si>
  <si>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</si>
  <si>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</si>
  <si>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</si>
  <si>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</si>
  <si>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</si>
  <si>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</si>
  <si>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</si>
  <si>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</si>
  <si>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</si>
  <si>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</si>
  <si>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</si>
  <si>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</si>
  <si>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</si>
  <si>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</si>
  <si>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</si>
  <si>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</si>
  <si>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</si>
  <si>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</si>
  <si>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</si>
  <si>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</si>
  <si>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</si>
  <si>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</si>
  <si>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</si>
  <si>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</si>
  <si>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</si>
  <si>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</si>
  <si>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</si>
  <si>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</si>
  <si>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</si>
  <si>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</si>
  <si>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</si>
  <si>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</si>
  <si>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</si>
  <si>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</si>
  <si>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</si>
  <si>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</si>
  <si>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</si>
  <si>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</si>
  <si>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</si>
  <si>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</si>
  <si>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</si>
  <si>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</si>
  <si>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</si>
  <si>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</si>
  <si>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</si>
  <si>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</si>
  <si>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</si>
  <si>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</si>
  <si>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</si>
  <si>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</si>
  <si>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</si>
  <si>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</si>
  <si>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</si>
  <si>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</si>
  <si>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</si>
  <si>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</si>
  <si>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</si>
  <si>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</si>
  <si>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</si>
  <si>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</si>
  <si>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</si>
  <si>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</si>
  <si>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</si>
  <si>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</si>
  <si>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</si>
  <si>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</si>
  <si>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</si>
  <si>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</si>
  <si>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</si>
  <si>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</si>
  <si>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</si>
  <si>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</si>
  <si>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</si>
  <si>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</si>
  <si>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</si>
  <si>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</si>
  <si>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</si>
  <si>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</si>
  <si>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</si>
  <si>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</si>
  <si>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</si>
  <si>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</si>
  <si>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</si>
  <si>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</si>
  <si>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</si>
  <si>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</si>
  <si>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</si>
  <si>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</si>
  <si>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</si>
  <si>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</si>
  <si>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</si>
  <si>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</si>
  <si>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</si>
  <si>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</si>
  <si>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</si>
  <si>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</si>
  <si>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</si>
  <si>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</si>
  <si>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</si>
  <si>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</si>
  <si>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</si>
  <si>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</si>
  <si>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</si>
  <si>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</si>
  <si>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</si>
  <si>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</si>
  <si>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</si>
  <si>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</si>
  <si>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</si>
  <si>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</si>
  <si>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</si>
  <si>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</si>
  <si>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</si>
  <si>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</si>
  <si>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</si>
  <si>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</si>
  <si>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</si>
  <si>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</si>
  <si>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</si>
  <si>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</si>
  <si>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</si>
  <si>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</si>
  <si>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</si>
  <si>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</si>
  <si>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</si>
  <si>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</si>
  <si>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</si>
  <si>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</si>
  <si>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</si>
  <si>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</si>
  <si>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</si>
  <si>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</si>
  <si>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</si>
  <si>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</si>
  <si>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</si>
  <si>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</si>
  <si>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</si>
  <si>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</si>
  <si>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</si>
  <si>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</si>
  <si>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</si>
  <si>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</si>
  <si>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</si>
  <si>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</si>
  <si>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</si>
  <si>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</si>
  <si>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</si>
  <si>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</si>
  <si>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</si>
  <si>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</si>
  <si>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</si>
  <si>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</si>
  <si>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</si>
  <si>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</si>
  <si>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</si>
  <si>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</si>
  <si>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</si>
  <si>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</si>
  <si>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</si>
  <si>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</si>
  <si>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</si>
  <si>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</si>
  <si>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</si>
  <si>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</si>
  <si>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</si>
  <si>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</si>
  <si>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</si>
  <si>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</si>
  <si>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</si>
  <si>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</si>
  <si>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</si>
  <si>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</si>
  <si>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</si>
  <si>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</si>
  <si>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</si>
  <si>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</si>
  <si>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</si>
  <si>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</si>
  <si>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</si>
  <si>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</si>
  <si>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</si>
  <si>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</si>
  <si>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</si>
  <si>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</si>
  <si>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</si>
  <si>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</si>
  <si>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</si>
  <si>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</si>
  <si>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</si>
  <si>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</si>
  <si>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</si>
  <si>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</si>
  <si>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</si>
  <si>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</si>
  <si>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</si>
  <si>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</si>
  <si>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</si>
  <si>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</si>
  <si>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</si>
  <si>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</si>
  <si>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</si>
  <si>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</si>
  <si>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</si>
  <si>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</si>
  <si>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</si>
  <si>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</si>
  <si>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</si>
  <si>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</si>
  <si>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</si>
  <si>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</si>
  <si>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</si>
  <si>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</si>
  <si>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</si>
  <si>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</si>
  <si>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</si>
  <si>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</si>
  <si>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</si>
  <si>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</si>
  <si>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</si>
  <si>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</si>
  <si>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</si>
  <si>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</si>
  <si>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</si>
  <si>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</si>
  <si>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</si>
  <si>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</si>
  <si>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</si>
  <si>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</si>
  <si>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</si>
  <si>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</si>
  <si>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</si>
  <si>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</si>
  <si>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</si>
  <si>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</si>
  <si>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</si>
  <si>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</si>
  <si>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</si>
  <si>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</si>
  <si>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</si>
  <si>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</si>
  <si>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</si>
  <si>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</si>
  <si>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</si>
  <si>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</si>
  <si>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</si>
  <si>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</si>
  <si>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</si>
  <si>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</si>
  <si>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</si>
  <si>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</si>
  <si>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</si>
  <si>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</si>
  <si>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</si>
  <si>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</si>
  <si>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</si>
  <si>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</si>
  <si>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</si>
  <si>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</si>
  <si>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</si>
  <si>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</si>
  <si>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</si>
  <si>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</si>
  <si>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</si>
  <si>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</si>
  <si>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</si>
  <si>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</si>
  <si>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</si>
  <si>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</si>
  <si>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</si>
  <si>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</si>
  <si>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</si>
  <si>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</si>
  <si>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</si>
  <si>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</si>
  <si>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</si>
  <si>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</si>
  <si>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</si>
  <si>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</si>
  <si>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</si>
  <si>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</si>
  <si>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</si>
  <si>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</si>
  <si>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</si>
  <si>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</si>
  <si>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</si>
  <si>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</si>
  <si>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</si>
  <si>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</si>
  <si>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</si>
  <si>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</si>
  <si>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</si>
  <si>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</si>
  <si>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</si>
  <si>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</si>
  <si>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</si>
  <si>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</si>
  <si>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</si>
  <si>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</si>
  <si>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</si>
  <si>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</si>
  <si>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</si>
  <si>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</si>
  <si>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</si>
  <si>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</si>
  <si>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</si>
  <si>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</si>
  <si>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</si>
  <si>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</si>
  <si>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</si>
  <si>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</si>
  <si>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</si>
  <si>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</si>
  <si>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</si>
  <si>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</si>
  <si>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</si>
  <si>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</si>
  <si>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</si>
  <si>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</si>
  <si>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</si>
  <si>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</si>
  <si>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</si>
  <si>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</si>
  <si>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</si>
  <si>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</si>
  <si>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</si>
  <si>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</si>
  <si>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</si>
  <si>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</si>
  <si>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</si>
  <si>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</si>
  <si>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</si>
  <si>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</si>
  <si>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</si>
  <si>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</si>
  <si>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</si>
  <si>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</si>
  <si>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</si>
  <si>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</si>
  <si>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</si>
  <si>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</si>
  <si>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</si>
  <si>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</si>
  <si>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</si>
  <si>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</si>
  <si>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</si>
  <si>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</si>
  <si>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</si>
  <si>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</si>
  <si>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</si>
  <si>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</si>
  <si>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</si>
  <si>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</si>
  <si>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</si>
  <si>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</si>
  <si>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</si>
  <si>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</si>
  <si>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</si>
  <si>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</si>
  <si>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</si>
  <si>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</si>
  <si>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</si>
  <si>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</si>
  <si>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</si>
  <si>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</si>
  <si>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</si>
  <si>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</si>
  <si>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</si>
  <si>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</si>
  <si>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</si>
  <si>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</si>
  <si>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</si>
  <si>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</si>
  <si>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</si>
  <si>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</si>
  <si>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</si>
  <si>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</si>
  <si>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</si>
  <si>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</si>
  <si>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</si>
  <si>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</si>
  <si>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</si>
  <si>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</si>
  <si>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</si>
  <si>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</si>
  <si>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</si>
  <si>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</si>
  <si>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</si>
  <si>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</si>
  <si>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</si>
  <si>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</si>
  <si>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</si>
  <si>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</si>
  <si>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</si>
  <si>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</si>
  <si>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</si>
  <si>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</si>
  <si>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</si>
  <si>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</si>
  <si>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</si>
  <si>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</si>
  <si>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</si>
  <si>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</si>
  <si>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</si>
  <si>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</si>
  <si>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</si>
  <si>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</si>
  <si>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</si>
  <si>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</si>
  <si>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</si>
  <si>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</si>
  <si>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</si>
  <si>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</si>
  <si>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</si>
  <si>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</si>
  <si>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</si>
  <si>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</si>
  <si>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</si>
  <si>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</si>
  <si>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</si>
  <si>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</si>
  <si>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</si>
  <si>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</si>
  <si>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</si>
  <si>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</si>
  <si>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</si>
  <si>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</si>
  <si>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</si>
  <si>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</si>
  <si>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</si>
  <si>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</si>
  <si>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</si>
  <si>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</si>
  <si>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</si>
  <si>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</si>
  <si>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</si>
  <si>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</si>
  <si>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</si>
  <si>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</si>
  <si>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</si>
  <si>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</si>
  <si>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</si>
  <si>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</si>
  <si>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</si>
  <si>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</si>
  <si>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</si>
  <si>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</si>
  <si>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</si>
  <si>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</si>
  <si>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</si>
  <si>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</si>
  <si>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</si>
  <si>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</si>
  <si>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</si>
  <si>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</si>
  <si>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</si>
  <si>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</si>
  <si>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</si>
  <si>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</si>
  <si>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</si>
  <si>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</si>
  <si>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</si>
  <si>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</si>
  <si>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</si>
  <si>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</si>
  <si>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</si>
  <si>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</si>
  <si>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</si>
  <si>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</si>
  <si>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</si>
  <si>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</si>
  <si>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</si>
  <si>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</si>
  <si>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</si>
  <si>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</si>
  <si>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</si>
  <si>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</si>
  <si>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</si>
  <si>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</si>
  <si>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</si>
  <si>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</si>
  <si>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</si>
  <si>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</si>
  <si>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</si>
  <si>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</si>
  <si>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</si>
  <si>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</si>
  <si>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</si>
  <si>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</si>
  <si>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</si>
  <si>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</si>
  <si>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</si>
  <si>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</si>
  <si>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</si>
  <si>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</si>
  <si>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</si>
  <si>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</si>
  <si>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</si>
  <si>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</si>
  <si>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</si>
  <si>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</si>
  <si>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</si>
  <si>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</si>
  <si>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</si>
  <si>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</si>
  <si>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</si>
  <si>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</si>
  <si>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</si>
  <si>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</si>
  <si>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</si>
  <si>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</si>
  <si>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</si>
  <si>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</si>
  <si>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</si>
  <si>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</si>
  <si>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</si>
  <si>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</si>
  <si>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</si>
  <si>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</si>
  <si>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</si>
  <si>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</si>
  <si>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</si>
  <si>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</si>
  <si>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</si>
  <si>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</si>
  <si>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</si>
  <si>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</si>
  <si>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</si>
  <si>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</si>
  <si>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</si>
  <si>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</si>
  <si>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</si>
  <si>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</si>
  <si>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</si>
  <si>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</si>
  <si>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</si>
  <si>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</si>
  <si>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</si>
  <si>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</si>
  <si>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</si>
  <si>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</si>
  <si>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</si>
  <si>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</si>
  <si>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</si>
  <si>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</si>
  <si>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</si>
  <si>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</si>
  <si>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</si>
  <si>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</si>
  <si>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</si>
  <si>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</si>
  <si>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</si>
  <si>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</si>
  <si>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</si>
  <si>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</si>
  <si>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</si>
  <si>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</si>
  <si>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</si>
  <si>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</si>
  <si>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</si>
  <si>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</si>
  <si>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</si>
  <si>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</si>
  <si>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</si>
  <si>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</si>
  <si>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</si>
  <si>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</si>
  <si>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</si>
  <si>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</si>
  <si>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</si>
  <si>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</si>
  <si>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</si>
  <si>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</si>
  <si>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</si>
  <si>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</si>
  <si>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</si>
  <si>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</si>
  <si>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</si>
  <si>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</si>
  <si>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</si>
  <si>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</si>
  <si>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</si>
  <si>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</si>
  <si>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</si>
  <si>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</si>
  <si>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</si>
  <si>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</si>
  <si>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</si>
  <si>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</si>
  <si>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</si>
  <si>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</si>
  <si>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</si>
  <si>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</si>
  <si>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</si>
  <si>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</si>
  <si>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</si>
  <si>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</si>
  <si>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</si>
  <si>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</si>
  <si>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</si>
  <si>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</si>
  <si>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</si>
  <si>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</si>
  <si>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</si>
  <si>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</si>
  <si>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</si>
  <si>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</si>
  <si>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</si>
  <si>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</si>
  <si>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</si>
  <si>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</si>
  <si>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</si>
  <si>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</si>
  <si>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</si>
  <si>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</si>
  <si>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</si>
  <si>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</si>
  <si>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</si>
  <si>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</si>
  <si>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</si>
  <si>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</si>
  <si>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</si>
  <si>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</si>
  <si>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</si>
  <si>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</si>
  <si>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</si>
  <si>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</si>
  <si>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</si>
  <si>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</si>
  <si>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</si>
  <si>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</si>
  <si>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</si>
  <si>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</si>
  <si>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</si>
  <si>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</si>
  <si>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</si>
  <si>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</si>
  <si>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</si>
  <si>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</si>
  <si>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</si>
  <si>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</si>
  <si>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</si>
  <si>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</si>
  <si>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</si>
  <si>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</si>
  <si>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</si>
  <si>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</si>
  <si>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</si>
  <si>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</si>
  <si>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</si>
  <si>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</si>
  <si>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</si>
  <si>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</si>
  <si>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</si>
  <si>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</si>
  <si>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</si>
  <si>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</si>
  <si>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</si>
  <si>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</si>
  <si>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</si>
  <si>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</si>
  <si>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</si>
  <si>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</si>
  <si>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</si>
  <si>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</si>
  <si>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</si>
  <si>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</si>
  <si>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</si>
  <si>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</si>
  <si>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</si>
  <si>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</si>
  <si>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</si>
  <si>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</si>
  <si>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</si>
  <si>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</si>
  <si>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</si>
  <si>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</si>
  <si>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</si>
  <si>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</si>
  <si>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</si>
  <si>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</si>
  <si>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</si>
  <si>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</si>
  <si>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</si>
  <si>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</si>
  <si>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</si>
  <si>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</si>
  <si>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</si>
  <si>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</si>
  <si>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</si>
  <si>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</si>
  <si>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</si>
  <si>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</si>
  <si>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</si>
  <si>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</si>
  <si>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</si>
  <si>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</si>
  <si>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</si>
  <si>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</si>
  <si>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</si>
  <si>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</si>
  <si>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</si>
  <si>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</si>
  <si>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</si>
  <si>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</si>
  <si>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</si>
  <si>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</si>
  <si>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</si>
  <si>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</si>
  <si>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</si>
  <si>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</si>
  <si>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</si>
  <si>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</si>
  <si>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</si>
  <si>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</si>
  <si>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</si>
  <si>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</si>
  <si>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</si>
  <si>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</si>
  <si>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</si>
  <si>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</si>
  <si>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</si>
  <si>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</si>
  <si>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</si>
  <si>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</si>
  <si>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</si>
  <si>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</si>
  <si>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</si>
  <si>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</si>
  <si>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</si>
  <si>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</si>
  <si>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</si>
  <si>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</si>
  <si>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</si>
  <si>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</si>
  <si>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</si>
  <si>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</si>
  <si>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</si>
  <si>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</si>
  <si>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</si>
  <si>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</si>
  <si>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</si>
  <si>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</si>
  <si>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</si>
  <si>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</si>
  <si>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</si>
  <si>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</si>
  <si>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</si>
  <si>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</si>
  <si>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</si>
  <si>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</si>
  <si>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</si>
  <si>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</si>
  <si>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</si>
  <si>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</si>
  <si>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</si>
  <si>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</si>
  <si>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</si>
  <si>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</si>
  <si>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</si>
  <si>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</si>
  <si>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</si>
  <si>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</si>
  <si>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</si>
  <si>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</si>
  <si>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</si>
  <si>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</si>
  <si>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</si>
  <si>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</si>
  <si>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</si>
  <si>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</si>
  <si>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</si>
  <si>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</si>
  <si>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</si>
  <si>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</si>
  <si>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</si>
  <si>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</si>
  <si>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</si>
  <si>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</si>
  <si>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</si>
  <si>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</si>
  <si>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</si>
  <si>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</si>
  <si>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</si>
  <si>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</si>
  <si>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</si>
  <si>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</si>
  <si>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</si>
  <si>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</si>
  <si>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</si>
  <si>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</si>
  <si>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</si>
  <si>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</si>
  <si>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</si>
  <si>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</si>
  <si>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</si>
  <si>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</si>
  <si>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</si>
  <si>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</si>
  <si>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</si>
  <si>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</si>
  <si>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</si>
  <si>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</si>
  <si>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</si>
  <si>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</si>
  <si>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</si>
  <si>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</si>
  <si>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</si>
  <si>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</si>
  <si>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</si>
  <si>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</si>
  <si>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</si>
  <si>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</si>
  <si>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</si>
  <si>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</si>
  <si>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</si>
  <si>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</si>
  <si>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</si>
  <si>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</si>
  <si>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</si>
  <si>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</si>
  <si>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</si>
  <si>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</si>
  <si>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</si>
  <si>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</si>
  <si>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</si>
  <si>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</si>
  <si>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</si>
  <si>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</si>
  <si>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</si>
  <si>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</si>
  <si>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</si>
  <si>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</si>
  <si>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</si>
  <si>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</si>
  <si>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</si>
  <si>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</si>
  <si>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</si>
  <si>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</si>
  <si>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</si>
  <si>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</si>
  <si>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</si>
  <si>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</si>
  <si>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</si>
  <si>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</si>
  <si>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</si>
  <si>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</si>
  <si>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</si>
  <si>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</si>
  <si>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</si>
  <si>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</si>
  <si>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</si>
  <si>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</si>
  <si>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</si>
  <si>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</si>
  <si>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</si>
  <si>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</si>
  <si>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</si>
  <si>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</si>
  <si>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</si>
  <si>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</si>
  <si>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</si>
  <si>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</si>
  <si>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</si>
  <si>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</si>
  <si>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</si>
  <si>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</si>
  <si>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</si>
  <si>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</si>
  <si>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</si>
  <si>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</si>
  <si>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</si>
  <si>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</si>
  <si>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</si>
  <si>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</si>
  <si>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</si>
  <si>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</si>
  <si>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</si>
  <si>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</si>
  <si>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</si>
  <si>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</si>
  <si>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</si>
  <si>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</si>
  <si>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</si>
  <si>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</si>
  <si>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</si>
  <si>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</si>
  <si>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</si>
  <si>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</si>
  <si>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</si>
  <si>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</si>
  <si>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</si>
  <si>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</si>
  <si>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</si>
  <si>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</si>
  <si>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</si>
  <si>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</si>
  <si>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</si>
  <si>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</si>
  <si>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</si>
  <si>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</si>
  <si>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</si>
  <si>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</si>
  <si>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</si>
  <si>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</si>
  <si>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</si>
  <si>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</si>
  <si>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</si>
  <si>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</si>
  <si>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</si>
  <si>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</si>
  <si>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</si>
  <si>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</si>
  <si>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</si>
  <si>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</si>
  <si>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</si>
  <si>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</si>
  <si>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</si>
  <si>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</si>
  <si>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</si>
  <si>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</si>
  <si>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</si>
  <si>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</si>
  <si>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</si>
  <si>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</si>
  <si>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</si>
  <si>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</si>
  <si>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</si>
  <si>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</si>
  <si>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</si>
  <si>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</si>
  <si>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</si>
  <si>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</si>
  <si>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</si>
  <si>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</si>
  <si>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</si>
  <si>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</si>
  <si>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</si>
  <si>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</si>
  <si>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</si>
  <si>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</si>
  <si>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</si>
  <si>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</si>
  <si>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</si>
  <si>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</si>
  <si>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</si>
  <si>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</si>
  <si>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</si>
  <si>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</si>
  <si>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</si>
  <si>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</si>
  <si>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</si>
  <si>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</si>
  <si>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</si>
  <si>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</si>
  <si>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</si>
  <si>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</si>
  <si>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</si>
  <si>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</si>
  <si>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</si>
  <si>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</si>
  <si>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</si>
  <si>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</si>
  <si>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</si>
  <si>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</si>
  <si>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</si>
  <si>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</si>
  <si>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</si>
  <si>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</si>
  <si>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</si>
  <si>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</si>
  <si>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</si>
  <si>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</si>
  <si>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</si>
  <si>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</si>
  <si>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</si>
  <si>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</si>
  <si>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</si>
  <si>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</si>
  <si>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</si>
  <si>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</si>
  <si>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</si>
  <si>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</si>
  <si>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</si>
  <si>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</si>
  <si>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</si>
  <si>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</si>
  <si>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</si>
  <si>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</si>
  <si>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</si>
  <si>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</si>
  <si>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</si>
  <si>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</si>
  <si>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</si>
  <si>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</si>
  <si>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</si>
  <si>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</si>
  <si>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</si>
  <si>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</si>
  <si>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</si>
  <si>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</si>
  <si>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</si>
  <si>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</si>
  <si>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</si>
  <si>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</si>
  <si>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</si>
  <si>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</si>
  <si>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</si>
  <si>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</si>
  <si>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</si>
  <si>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</si>
  <si>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</si>
  <si>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</si>
  <si>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</si>
  <si>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</si>
  <si>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</si>
  <si>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</si>
  <si>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</si>
  <si>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</si>
  <si>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</si>
  <si>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</si>
  <si>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</si>
  <si>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</si>
  <si>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</si>
  <si>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</si>
  <si>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</si>
  <si>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</si>
  <si>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</si>
  <si>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</si>
  <si>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</si>
  <si>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</si>
  <si>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</si>
  <si>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</si>
  <si>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</si>
  <si>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</si>
  <si>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</si>
  <si>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</si>
  <si>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</si>
  <si>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</si>
  <si>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</si>
  <si>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</si>
  <si>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</si>
  <si>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</si>
  <si>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</si>
  <si>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</si>
  <si>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</si>
  <si>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</si>
  <si>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</si>
  <si>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</si>
  <si>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</si>
  <si>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</si>
  <si>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</si>
  <si>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</si>
  <si>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</si>
  <si>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</si>
  <si>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</si>
  <si>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</si>
  <si>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</si>
  <si>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</si>
  <si>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</si>
  <si>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</si>
  <si>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</si>
  <si>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</si>
  <si>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</si>
  <si>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</si>
  <si>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</si>
  <si>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</si>
  <si>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</si>
  <si>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</si>
  <si>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</si>
  <si>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</si>
  <si>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</si>
  <si>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</si>
  <si>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</si>
  <si>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</si>
  <si>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</si>
  <si>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</si>
  <si>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</si>
  <si>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</si>
  <si>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</si>
  <si>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</si>
  <si>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</si>
  <si>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</si>
  <si>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</si>
  <si>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</si>
  <si>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</si>
  <si>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</si>
  <si>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</si>
  <si>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</si>
  <si>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</si>
  <si>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</si>
  <si>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</si>
  <si>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</si>
  <si>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</si>
  <si>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</si>
  <si>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</si>
  <si>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</si>
  <si>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</si>
  <si>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</si>
  <si>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</si>
  <si>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</si>
  <si>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</si>
  <si>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</si>
  <si>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</si>
  <si>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</si>
  <si>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</si>
  <si>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</si>
  <si>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</si>
  <si>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</si>
  <si>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</si>
  <si>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</si>
  <si>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</si>
  <si>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</si>
  <si>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</si>
  <si>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</si>
  <si>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</si>
  <si>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</si>
  <si>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</si>
  <si>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</si>
  <si>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</si>
  <si>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</si>
  <si>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</si>
  <si>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</si>
  <si>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</si>
  <si>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</si>
  <si>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</si>
  <si>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</si>
  <si>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</si>
  <si>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</si>
  <si>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</si>
  <si>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</si>
  <si>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</si>
  <si>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</si>
  <si>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</si>
  <si>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</si>
  <si>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</si>
  <si>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</si>
  <si>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</si>
  <si>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</si>
  <si>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</si>
  <si>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</si>
  <si>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</si>
  <si>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</si>
  <si>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</si>
  <si>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</si>
  <si>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</si>
  <si>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</si>
  <si>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</si>
  <si>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</si>
  <si>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</si>
  <si>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</si>
  <si>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</si>
  <si>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</si>
  <si>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</si>
  <si>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</si>
  <si>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</si>
  <si>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</si>
  <si>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</si>
  <si>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</si>
  <si>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</si>
  <si>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</si>
  <si>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</si>
  <si>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</si>
  <si>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</si>
  <si>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</si>
  <si>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</si>
  <si>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</si>
  <si>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</si>
  <si>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</si>
  <si>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</si>
  <si>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</si>
  <si>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</si>
  <si>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</si>
  <si>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</si>
  <si>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</si>
  <si>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</si>
  <si>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</si>
  <si>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</si>
  <si>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</si>
  <si>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</si>
  <si>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</si>
  <si>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</si>
  <si>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</si>
  <si>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</si>
  <si>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</si>
  <si>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</si>
  <si>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</si>
  <si>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</si>
  <si>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</si>
  <si>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</si>
  <si>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</si>
  <si>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</si>
  <si>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</si>
  <si>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</si>
  <si>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</si>
  <si>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</si>
  <si>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</si>
  <si>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</si>
  <si>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</si>
  <si>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</si>
  <si>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</si>
  <si>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</si>
  <si>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</si>
  <si>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</si>
  <si>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</si>
  <si>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</si>
  <si>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</si>
  <si>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</si>
  <si>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</si>
  <si>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</si>
  <si>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</si>
  <si>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</si>
  <si>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</si>
  <si>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</si>
  <si>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</si>
  <si>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</si>
  <si>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</si>
  <si>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</si>
  <si>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</si>
  <si>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</si>
  <si>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</si>
  <si>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</si>
  <si>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</si>
  <si>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</si>
  <si>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</si>
  <si>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</si>
  <si>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</si>
  <si>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</si>
  <si>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</si>
  <si>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</si>
  <si>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</si>
  <si>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</si>
  <si>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</si>
  <si>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</si>
  <si>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</si>
  <si>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</si>
  <si>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</si>
  <si>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</si>
  <si>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</si>
  <si>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</si>
  <si>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</si>
  <si>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</si>
  <si>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</si>
  <si>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</si>
  <si>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</si>
  <si>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</si>
  <si>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</si>
  <si>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</si>
  <si>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</si>
  <si>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</si>
  <si>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</si>
  <si>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</si>
  <si>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</si>
  <si>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</si>
  <si>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</si>
  <si>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</si>
  <si>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</si>
  <si>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</si>
  <si>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</si>
  <si>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</si>
  <si>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</si>
  <si>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</si>
  <si>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</si>
  <si>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</si>
  <si>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</si>
  <si>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</si>
  <si>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</si>
  <si>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</si>
  <si>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</si>
  <si>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</si>
  <si>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</si>
  <si>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</si>
  <si>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</si>
  <si>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</si>
  <si>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</si>
  <si>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</si>
  <si>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</si>
  <si>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</si>
  <si>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</si>
  <si>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</si>
  <si>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</si>
  <si>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</si>
  <si>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</si>
  <si>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</si>
  <si>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</si>
  <si>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</si>
  <si>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</si>
  <si>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</si>
  <si>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</si>
  <si>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</si>
  <si>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</si>
  <si>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</si>
  <si>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</si>
  <si>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</si>
  <si>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</si>
  <si>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</si>
  <si>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</si>
  <si>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</si>
  <si>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</si>
  <si>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</si>
  <si>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</si>
  <si>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</si>
  <si>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</si>
  <si>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</si>
  <si>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</si>
  <si>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</si>
  <si>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</si>
  <si>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</si>
  <si>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</si>
  <si>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</si>
  <si>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</si>
  <si>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</si>
  <si>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</si>
  <si>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</si>
  <si>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</si>
  <si>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</si>
  <si>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</si>
  <si>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</si>
  <si>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</si>
  <si>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</si>
  <si>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</si>
  <si>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</si>
  <si>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</si>
  <si>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</si>
  <si>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</si>
  <si>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</si>
  <si>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</si>
  <si>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</si>
  <si>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</si>
  <si>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</si>
  <si>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</si>
  <si>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</si>
  <si>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</si>
  <si>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</si>
  <si>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</si>
  <si>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</si>
  <si>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</si>
  <si>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</si>
  <si>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</si>
  <si>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</si>
  <si>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</si>
  <si>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</si>
  <si>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</si>
  <si>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</si>
  <si>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</si>
  <si>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</si>
  <si>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</si>
  <si>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</si>
  <si>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</si>
  <si>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</si>
  <si>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</si>
  <si>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</si>
  <si>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</si>
  <si>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</si>
  <si>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</si>
  <si>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</si>
  <si>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</si>
  <si>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</si>
  <si>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</si>
  <si>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</si>
  <si>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</si>
  <si>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</si>
  <si>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</si>
  <si>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</si>
  <si>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</si>
  <si>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</si>
  <si>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</si>
  <si>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</si>
  <si>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</si>
  <si>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</si>
  <si>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</si>
  <si>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</si>
  <si>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</si>
  <si>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</si>
  <si>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</si>
  <si>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</si>
  <si>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</si>
  <si>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</si>
  <si>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</si>
  <si>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</si>
  <si>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</si>
  <si>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</si>
  <si>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</si>
  <si>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</si>
  <si>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</si>
  <si>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</si>
  <si>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</si>
  <si>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</si>
  <si>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</si>
  <si>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</si>
  <si>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</si>
  <si>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</si>
  <si>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</si>
  <si>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</si>
  <si>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</si>
  <si>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</si>
  <si>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</si>
  <si>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</si>
  <si>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</si>
  <si>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</si>
  <si>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</si>
  <si>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</si>
  <si>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</si>
  <si>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</si>
  <si>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</si>
  <si>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</si>
  <si>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</si>
  <si>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</si>
  <si>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</si>
  <si>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</si>
  <si>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</si>
  <si>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</si>
  <si>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</si>
  <si>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</si>
  <si>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</si>
  <si>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</si>
  <si>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</si>
  <si>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</si>
  <si>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</si>
  <si>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</si>
  <si>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</si>
  <si>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</si>
  <si>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</si>
  <si>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</si>
  <si>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</si>
  <si>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</si>
  <si>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</si>
  <si>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</si>
  <si>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</si>
  <si>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</si>
  <si>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</si>
  <si>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</si>
  <si>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</si>
  <si>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</si>
  <si>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</si>
  <si>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</si>
  <si>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</si>
  <si>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</si>
  <si>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</si>
  <si>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</si>
  <si>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</si>
  <si>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</si>
  <si>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</si>
  <si>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</si>
  <si>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</si>
  <si>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</si>
  <si>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</si>
  <si>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</si>
  <si>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</si>
  <si>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</si>
  <si>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</si>
  <si>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</si>
  <si>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</si>
  <si>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</si>
  <si>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</si>
  <si>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</si>
  <si>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</si>
  <si>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</si>
  <si>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</si>
  <si>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</si>
  <si>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</si>
  <si>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</si>
  <si>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</si>
  <si>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</si>
  <si>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</si>
  <si>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</si>
  <si>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</si>
  <si>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</si>
  <si>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</si>
  <si>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</si>
  <si>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</si>
  <si>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</si>
  <si>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</si>
  <si>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</si>
  <si>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</si>
  <si>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</si>
  <si>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</si>
  <si>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</si>
  <si>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</si>
  <si>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</si>
  <si>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</si>
  <si>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</si>
  <si>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</si>
  <si>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</si>
  <si>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</si>
  <si>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</si>
  <si>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</si>
  <si>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</si>
  <si>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</si>
  <si>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</si>
  <si>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</si>
  <si>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</si>
  <si>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</si>
  <si>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</si>
  <si>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</si>
  <si>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</si>
  <si>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</si>
  <si>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</si>
  <si>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</si>
  <si>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</si>
  <si>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</si>
  <si>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</si>
  <si>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</si>
  <si>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</si>
  <si>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</si>
  <si>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</si>
  <si>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</si>
  <si>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</si>
  <si>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</si>
  <si>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</si>
  <si>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</si>
  <si>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</si>
  <si>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</si>
  <si>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</si>
  <si>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</si>
  <si>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</si>
  <si>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</si>
  <si>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</si>
  <si>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</si>
  <si>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</si>
  <si>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</si>
  <si>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</si>
  <si>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</si>
  <si>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</si>
  <si>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</si>
  <si>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</si>
  <si>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</si>
  <si>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</si>
  <si>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</si>
  <si>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</si>
  <si>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</si>
  <si>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</si>
  <si>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</si>
  <si>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</si>
  <si>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</si>
  <si>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</si>
  <si>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</si>
  <si>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</si>
  <si>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</si>
  <si>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</si>
  <si>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</si>
  <si>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</si>
  <si>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</si>
  <si>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</si>
  <si>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</si>
  <si>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</si>
  <si>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</si>
  <si>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</si>
  <si>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</si>
  <si>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</si>
  <si>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</si>
  <si>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</si>
  <si>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</si>
  <si>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</si>
  <si>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</si>
  <si>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</si>
  <si>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</si>
  <si>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</si>
  <si>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</si>
  <si>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</si>
  <si>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</si>
  <si>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</si>
  <si>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</si>
  <si>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</si>
  <si>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</si>
  <si>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</si>
  <si>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</si>
  <si>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</si>
  <si>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</si>
  <si>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</si>
  <si>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</si>
  <si>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</si>
  <si>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</si>
  <si>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</si>
  <si>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</si>
  <si>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</si>
  <si>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</si>
  <si>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</si>
  <si>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</si>
  <si>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</si>
  <si>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</si>
  <si>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</si>
  <si>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</si>
  <si>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</si>
  <si>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</si>
  <si>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</si>
  <si>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</si>
  <si>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</si>
  <si>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</si>
  <si>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</si>
  <si>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</si>
  <si>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</si>
  <si>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</si>
  <si>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</si>
  <si>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</si>
  <si>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</si>
  <si>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</si>
  <si>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</si>
  <si>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</si>
  <si>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</si>
  <si>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</si>
  <si>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</si>
  <si>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</si>
  <si>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</si>
  <si>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</si>
  <si>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</si>
  <si>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</si>
  <si>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</si>
  <si>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</si>
  <si>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</si>
  <si>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</si>
  <si>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</si>
  <si>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</si>
  <si>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</si>
  <si>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</si>
  <si>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</si>
  <si>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</si>
  <si>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</si>
  <si>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</si>
  <si>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</si>
  <si>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</si>
  <si>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</si>
  <si>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</si>
  <si>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</si>
  <si>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</si>
  <si>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</si>
  <si>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</si>
  <si>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</si>
  <si>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</si>
  <si>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</si>
  <si>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</si>
  <si>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</si>
  <si>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</si>
  <si>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</si>
  <si>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</si>
  <si>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</si>
  <si>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</si>
  <si>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</si>
  <si>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</si>
  <si>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</si>
  <si>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</si>
  <si>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</si>
  <si>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</si>
  <si>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</si>
  <si>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</si>
  <si>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</si>
  <si>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</si>
  <si>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</si>
  <si>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</si>
  <si>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</si>
  <si>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</si>
  <si>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</si>
  <si>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</si>
  <si>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</si>
  <si>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</si>
  <si>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</si>
  <si>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</si>
  <si>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</si>
  <si>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</si>
  <si>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</si>
  <si>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</si>
  <si>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</si>
  <si>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</si>
  <si>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</si>
  <si>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</si>
  <si>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</si>
  <si>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</si>
  <si>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</si>
  <si>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</si>
  <si>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</si>
  <si>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</si>
  <si>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</si>
  <si>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</si>
  <si>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</si>
  <si>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</si>
  <si>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</si>
  <si>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</si>
  <si>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</si>
  <si>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</si>
  <si>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</si>
  <si>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</si>
  <si>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</si>
  <si>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</si>
  <si>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</si>
  <si>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</si>
  <si>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</si>
  <si>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</si>
  <si>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</si>
  <si>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</si>
  <si>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</si>
  <si>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</si>
  <si>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</si>
  <si>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</si>
  <si>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</si>
  <si>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</si>
  <si>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</si>
  <si>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</si>
  <si>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</si>
  <si>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</si>
  <si>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</si>
  <si>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</si>
  <si>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</si>
  <si>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</si>
  <si>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</si>
  <si>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</si>
  <si>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</si>
  <si>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</si>
  <si>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</si>
  <si>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</si>
  <si>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</si>
  <si>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</si>
  <si>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</si>
  <si>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</si>
  <si>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</si>
  <si>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</si>
  <si>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</si>
  <si>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</si>
  <si>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</si>
  <si>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</si>
  <si>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</si>
  <si>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</si>
  <si>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</si>
  <si>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</si>
  <si>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</si>
  <si>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</si>
  <si>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</si>
  <si>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</si>
  <si>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</si>
  <si>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</si>
  <si>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</si>
  <si>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</si>
  <si>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</si>
  <si>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</si>
  <si>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</si>
  <si>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</si>
  <si>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</si>
  <si>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</si>
  <si>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</si>
  <si>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</si>
  <si>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</si>
  <si>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</si>
  <si>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</si>
  <si>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</si>
  <si>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</si>
  <si>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</si>
  <si>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</si>
  <si>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</si>
  <si>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</si>
  <si>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</si>
  <si>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</si>
  <si>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</si>
  <si>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</si>
  <si>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</si>
  <si>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</si>
  <si>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</si>
  <si>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</si>
  <si>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</si>
  <si>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</si>
  <si>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</si>
  <si>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</si>
  <si>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</si>
  <si>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</si>
  <si>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</si>
  <si>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</si>
  <si>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</si>
  <si>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</si>
  <si>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</si>
  <si>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</si>
  <si>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</si>
  <si>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</si>
  <si>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</si>
  <si>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</si>
  <si>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</si>
  <si>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</si>
  <si>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</si>
  <si>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</si>
  <si>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</si>
  <si>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</si>
  <si>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</si>
  <si>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</si>
  <si>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</si>
  <si>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</si>
  <si>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</si>
  <si>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</si>
  <si>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</si>
  <si>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</si>
  <si>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</si>
  <si>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</si>
  <si>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</si>
  <si>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</si>
  <si>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</si>
  <si>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</si>
  <si>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</si>
  <si>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</si>
  <si>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</si>
  <si>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</si>
  <si>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</si>
  <si>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</si>
  <si>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</si>
  <si>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</si>
  <si>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</si>
  <si>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</si>
  <si>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</si>
  <si>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</si>
  <si>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</si>
  <si>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</si>
  <si>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</si>
  <si>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</si>
  <si>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</si>
  <si>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</si>
  <si>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</si>
  <si>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</si>
  <si>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</si>
  <si>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</si>
  <si>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</si>
  <si>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</si>
  <si>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</si>
  <si>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</si>
  <si>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</si>
  <si>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</si>
  <si>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</si>
  <si>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</si>
  <si>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</si>
  <si>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</si>
  <si>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</si>
  <si>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</si>
  <si>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</si>
  <si>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</si>
  <si>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</si>
  <si>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</si>
  <si>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</si>
  <si>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</si>
  <si>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</si>
  <si>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</si>
  <si>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</si>
  <si>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</si>
  <si>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</si>
  <si>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</si>
  <si>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</si>
  <si>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</si>
  <si>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</si>
  <si>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</si>
  <si>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</si>
  <si>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</si>
  <si>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</si>
  <si>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</si>
  <si>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</si>
  <si>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</si>
  <si>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</si>
  <si>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</si>
  <si>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</si>
  <si>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</si>
  <si>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</si>
  <si>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</si>
  <si>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</si>
  <si>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</si>
  <si>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</si>
  <si>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</si>
  <si>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</si>
  <si>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</si>
  <si>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</si>
  <si>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</si>
  <si>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</si>
  <si>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</si>
  <si>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</si>
  <si>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</si>
  <si>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</si>
  <si>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</si>
  <si>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</si>
  <si>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</si>
  <si>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</si>
  <si>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</si>
  <si>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</si>
  <si>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</si>
  <si>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</si>
  <si>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</si>
  <si>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</si>
  <si>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</si>
  <si>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</si>
  <si>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</si>
  <si>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</si>
  <si>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</si>
  <si>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</si>
  <si>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</si>
  <si>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</si>
  <si>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</si>
  <si>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</si>
  <si>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</si>
  <si>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</si>
  <si>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</si>
  <si>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</si>
  <si>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</si>
  <si>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</si>
  <si>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</si>
  <si>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</si>
  <si>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</si>
  <si>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</si>
  <si>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</si>
  <si>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</si>
  <si>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</si>
  <si>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</si>
  <si>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</si>
  <si>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</si>
  <si>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</si>
  <si>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</si>
  <si>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</si>
  <si>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</si>
  <si>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</si>
  <si>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</si>
  <si>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</si>
  <si>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</si>
  <si>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</si>
  <si>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</si>
  <si>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</si>
  <si>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</si>
  <si>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</si>
  <si>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</si>
  <si>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</si>
  <si>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</si>
  <si>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</si>
  <si>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</si>
  <si>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</si>
  <si>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</si>
  <si>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</si>
  <si>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</si>
  <si>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</si>
  <si>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</si>
  <si>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</si>
  <si>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</si>
  <si>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</si>
  <si>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</si>
  <si>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</si>
  <si>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</si>
  <si>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</si>
  <si>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</si>
  <si>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</si>
  <si>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</si>
  <si>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</si>
  <si>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</si>
  <si>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</si>
  <si>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</si>
  <si>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</si>
  <si>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</si>
  <si>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</si>
  <si>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</si>
  <si>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</si>
  <si>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</si>
  <si>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</si>
  <si>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</si>
  <si>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</si>
  <si>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</si>
  <si>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</si>
  <si>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</si>
  <si>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</si>
  <si>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</si>
  <si>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</si>
  <si>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</si>
  <si>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</si>
  <si>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</si>
  <si>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</si>
  <si>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</si>
  <si>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</si>
  <si>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</si>
  <si>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</si>
  <si>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</si>
  <si>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</si>
  <si>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</si>
  <si>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</si>
  <si>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</si>
  <si>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</si>
  <si>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</si>
  <si>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</si>
  <si>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</si>
  <si>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</si>
  <si>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</si>
  <si>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</si>
  <si>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</si>
  <si>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</si>
  <si>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</si>
  <si>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</si>
  <si>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</si>
  <si>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</si>
  <si>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</si>
  <si>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</si>
  <si>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</si>
  <si>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</si>
  <si>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</si>
  <si>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</si>
  <si>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</si>
  <si>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</si>
  <si>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</si>
  <si>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</si>
  <si>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</si>
  <si>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</si>
  <si>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</si>
  <si>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</si>
  <si>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</si>
  <si>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</si>
  <si>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</si>
  <si>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</si>
  <si>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</si>
  <si>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</si>
  <si>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</si>
  <si>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</si>
  <si>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</si>
  <si>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</si>
  <si>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</si>
  <si>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</si>
  <si>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</si>
  <si>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</si>
  <si>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</si>
  <si>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</si>
  <si>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</si>
  <si>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</si>
  <si>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</si>
  <si>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</si>
  <si>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</si>
  <si>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</si>
  <si>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</si>
  <si>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</si>
  <si>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</si>
  <si>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</si>
  <si>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</si>
  <si>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</si>
  <si>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</si>
  <si>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</si>
  <si>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</si>
  <si>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</si>
  <si>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</si>
  <si>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</si>
  <si>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</si>
  <si>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</si>
  <si>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</si>
  <si>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</si>
  <si>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</si>
  <si>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</si>
  <si>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</si>
  <si>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</si>
  <si>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</si>
  <si>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</si>
  <si>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</si>
  <si>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</si>
  <si>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</si>
  <si>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</si>
  <si>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</si>
  <si>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</si>
  <si>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</si>
  <si>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</si>
  <si>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</si>
  <si>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</si>
  <si>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</si>
  <si>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</si>
  <si>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</si>
  <si>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</si>
  <si>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</si>
  <si>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</si>
  <si>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</si>
  <si>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</si>
  <si>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</si>
  <si>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</si>
  <si>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</si>
  <si>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</si>
  <si>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</si>
  <si>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</si>
  <si>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</si>
  <si>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</si>
  <si>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</si>
  <si>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</si>
  <si>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</si>
  <si>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</si>
  <si>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</si>
  <si>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</si>
  <si>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</si>
  <si>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</si>
  <si>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</si>
  <si>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</si>
  <si>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</si>
  <si>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</si>
  <si>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</si>
  <si>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</si>
  <si>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</si>
  <si>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</si>
  <si>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</si>
  <si>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</si>
  <si>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</si>
  <si>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</si>
  <si>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</si>
  <si>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</si>
  <si>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</si>
  <si>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</si>
  <si>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</si>
  <si>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</si>
  <si>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</si>
  <si>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</si>
  <si>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</si>
  <si>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</si>
  <si>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</si>
  <si>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</si>
  <si>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</si>
  <si>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</si>
  <si>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</si>
  <si>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</si>
  <si>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</si>
  <si>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</si>
  <si>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</si>
  <si>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</si>
  <si>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</si>
  <si>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</si>
  <si>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</si>
  <si>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</si>
  <si>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</si>
  <si>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</si>
  <si>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</si>
  <si>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</si>
  <si>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</si>
  <si>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</si>
  <si>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</si>
  <si>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</si>
  <si>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</si>
  <si>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</si>
  <si>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</si>
  <si>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</si>
  <si>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</si>
  <si>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</si>
  <si>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</si>
  <si>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</si>
  <si>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</si>
  <si>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</si>
  <si>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</si>
  <si>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</si>
  <si>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</si>
  <si>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</si>
  <si>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</si>
  <si>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</si>
  <si>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</si>
  <si>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</si>
  <si>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</si>
  <si>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</si>
  <si>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</si>
  <si>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</si>
  <si>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</si>
  <si>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</si>
  <si>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</si>
  <si>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</si>
  <si>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</si>
  <si>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</si>
  <si>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</si>
  <si>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</si>
  <si>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</si>
  <si>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</si>
  <si>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</si>
  <si>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</si>
  <si>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</si>
  <si>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</si>
  <si>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</si>
  <si>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</si>
  <si>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</si>
  <si>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</si>
  <si>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</si>
  <si>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</si>
  <si>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</si>
  <si>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</si>
  <si>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</si>
  <si>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</si>
  <si>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</si>
  <si>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</si>
  <si>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</si>
  <si>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</si>
  <si>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</si>
  <si>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</si>
  <si>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</si>
  <si>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</si>
  <si>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</si>
  <si>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</si>
  <si>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</si>
  <si>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</si>
  <si>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</si>
  <si>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</si>
  <si>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</si>
  <si>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</si>
  <si>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</si>
  <si>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</si>
  <si>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</si>
  <si>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</si>
  <si>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</si>
  <si>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</si>
  <si>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</si>
  <si>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</si>
  <si>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</si>
  <si>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</si>
  <si>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</si>
  <si>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</si>
  <si>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</si>
  <si>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</si>
  <si>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</si>
  <si>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</si>
  <si>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</si>
  <si>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</si>
  <si>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</si>
  <si>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</si>
  <si>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</si>
  <si>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</si>
  <si>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</si>
  <si>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</si>
  <si>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</si>
  <si>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</si>
  <si>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</si>
  <si>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</si>
  <si>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</si>
  <si>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</si>
  <si>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</si>
  <si>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</si>
  <si>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</si>
  <si>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</si>
  <si>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</si>
  <si>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</si>
  <si>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</si>
  <si>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</si>
  <si>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</si>
  <si>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</si>
  <si>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</si>
  <si>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</si>
  <si>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</si>
  <si>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</si>
  <si>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</si>
  <si>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</si>
  <si>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</si>
  <si>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</si>
  <si>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</si>
  <si>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</si>
  <si>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</si>
  <si>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</si>
  <si>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</si>
  <si>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</si>
  <si>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</si>
  <si>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</si>
  <si>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</si>
  <si>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</si>
  <si>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</si>
  <si>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</si>
  <si>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</si>
  <si>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</si>
  <si>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</si>
  <si>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</si>
  <si>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</si>
  <si>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</si>
  <si>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</si>
  <si>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</si>
  <si>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</si>
  <si>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</si>
  <si>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</si>
  <si>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</si>
  <si>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</si>
  <si>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</si>
  <si>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</si>
  <si>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</si>
  <si>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</si>
  <si>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</si>
  <si>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</si>
  <si>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</si>
  <si>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</si>
  <si>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</si>
  <si>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</si>
  <si>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</si>
  <si>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</si>
  <si>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</si>
  <si>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</si>
  <si>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</si>
  <si>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</si>
  <si>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</si>
  <si>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</si>
  <si>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</si>
  <si>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</si>
  <si>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</si>
  <si>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</si>
  <si>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</si>
  <si>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</si>
  <si>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</si>
  <si>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</si>
  <si>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</si>
  <si>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</si>
  <si>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</si>
  <si>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</si>
  <si>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</si>
  <si>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</si>
  <si>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</si>
  <si>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</si>
  <si>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</si>
  <si>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</si>
  <si>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</si>
  <si>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</si>
  <si>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</si>
  <si>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</si>
  <si>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</si>
  <si>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</si>
  <si>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</si>
  <si>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</si>
  <si>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</si>
  <si>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</si>
  <si>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</si>
  <si>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</si>
  <si>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</si>
  <si>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</si>
  <si>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</si>
  <si>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</si>
  <si>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</si>
  <si>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</si>
  <si>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</si>
  <si>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</si>
  <si>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</si>
  <si>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</si>
  <si>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</si>
  <si>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</si>
  <si>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</si>
  <si>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</si>
  <si>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</si>
  <si>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</si>
  <si>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</si>
  <si>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</si>
  <si>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</si>
  <si>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</si>
  <si>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</si>
  <si>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</si>
  <si>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</si>
  <si>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</si>
  <si>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</si>
  <si>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</si>
  <si>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</si>
  <si>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</si>
  <si>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</si>
  <si>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</si>
  <si>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</si>
  <si>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</si>
  <si>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</si>
  <si>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</si>
  <si>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</si>
  <si>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</si>
  <si>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</si>
  <si>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</si>
  <si>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</si>
  <si>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</si>
  <si>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</si>
  <si>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</si>
  <si>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</si>
  <si>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</si>
  <si>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</si>
  <si>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</si>
  <si>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</si>
  <si>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</si>
  <si>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</si>
  <si>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</si>
  <si>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</si>
  <si>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</si>
  <si>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</si>
  <si>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</si>
  <si>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</si>
  <si>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</si>
  <si>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</si>
  <si>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</si>
  <si>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</si>
  <si>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</si>
  <si>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</si>
  <si>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</si>
  <si>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</si>
  <si>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</si>
  <si>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</si>
  <si>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</si>
  <si>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</si>
  <si>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</si>
  <si>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</si>
  <si>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</si>
  <si>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</si>
  <si>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</si>
  <si>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</si>
  <si>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</si>
  <si>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</si>
  <si>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</si>
  <si>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</si>
  <si>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</si>
  <si>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</si>
  <si>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</si>
  <si>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</si>
  <si>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</si>
  <si>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</si>
  <si>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</si>
  <si>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</si>
  <si>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</si>
  <si>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</si>
  <si>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</si>
  <si>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</si>
  <si>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</si>
  <si>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</si>
  <si>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</si>
  <si>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</si>
  <si>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</si>
  <si>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</si>
  <si>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</si>
  <si>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</si>
  <si>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</si>
  <si>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</si>
  <si>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</si>
  <si>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</si>
  <si>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</si>
  <si>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</si>
  <si>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</si>
  <si>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</si>
  <si>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</si>
  <si>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</si>
  <si>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</si>
  <si>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</si>
  <si>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</si>
  <si>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</si>
  <si>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</si>
  <si>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</si>
  <si>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</si>
  <si>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</si>
  <si>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</si>
  <si>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</si>
  <si>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</si>
  <si>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</si>
  <si>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</si>
  <si>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</si>
  <si>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</si>
  <si>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</si>
  <si>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</si>
  <si>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</si>
  <si>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</si>
  <si>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</si>
  <si>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</si>
  <si>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</si>
  <si>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</si>
  <si>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</si>
  <si>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</si>
  <si>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</si>
  <si>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</si>
  <si>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</si>
  <si>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</si>
  <si>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</si>
  <si>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</si>
  <si>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</si>
  <si>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</si>
  <si>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</si>
  <si>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</si>
  <si>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</si>
  <si>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</si>
  <si>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</si>
  <si>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</si>
  <si>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</si>
  <si>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</si>
  <si>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</si>
  <si>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</si>
  <si>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</si>
  <si>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</si>
  <si>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</si>
  <si>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</si>
  <si>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</si>
  <si>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</si>
  <si>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</si>
  <si>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</si>
  <si>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</si>
  <si>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</si>
  <si>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</si>
  <si>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</si>
  <si>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</si>
  <si>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</si>
  <si>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</si>
  <si>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</si>
  <si>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</si>
  <si>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</si>
  <si>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</si>
  <si>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</si>
  <si>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</si>
  <si>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</si>
  <si>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</si>
  <si>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</si>
  <si>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</si>
  <si>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</si>
  <si>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</si>
  <si>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</si>
  <si>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</si>
  <si>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</si>
  <si>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</si>
  <si>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</si>
  <si>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</si>
  <si>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</si>
  <si>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</si>
  <si>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</si>
  <si>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</si>
  <si>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</si>
  <si>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</si>
  <si>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</si>
  <si>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</si>
  <si>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</si>
  <si>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</si>
  <si>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</si>
  <si>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</si>
  <si>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</si>
  <si>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</si>
  <si>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</si>
  <si>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</si>
  <si>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</si>
  <si>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</si>
  <si>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</si>
  <si>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</si>
  <si>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</si>
  <si>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</si>
  <si>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</si>
  <si>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</si>
  <si>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</si>
  <si>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</si>
  <si>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</si>
  <si>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</si>
  <si>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</si>
  <si>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</si>
  <si>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</si>
  <si>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</si>
  <si>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</si>
  <si>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</si>
  <si>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</si>
  <si>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</si>
  <si>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</si>
  <si>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</si>
  <si>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</si>
  <si>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</si>
  <si>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</si>
  <si>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</si>
  <si>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</si>
  <si>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</si>
  <si>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</si>
  <si>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</si>
  <si>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</si>
  <si>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</si>
  <si>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</si>
  <si>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</si>
  <si>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</si>
  <si>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</si>
  <si>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</si>
  <si>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</si>
  <si>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</si>
  <si>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</si>
  <si>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</si>
  <si>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</si>
  <si>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</si>
  <si>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</si>
  <si>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</si>
  <si>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</si>
  <si>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</si>
  <si>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</si>
  <si>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</si>
  <si>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</si>
  <si>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</si>
  <si>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</si>
  <si>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</si>
  <si>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</si>
  <si>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</si>
  <si>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</si>
  <si>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</si>
  <si>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</si>
  <si>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</si>
  <si>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</si>
  <si>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</si>
  <si>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</si>
  <si>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</si>
  <si>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</si>
  <si>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</si>
  <si>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</si>
  <si>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</si>
  <si>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</si>
  <si>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</si>
  <si>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</si>
  <si>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</si>
  <si>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</si>
  <si>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</si>
  <si>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</si>
  <si>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</si>
  <si>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</si>
  <si>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</si>
  <si>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</si>
  <si>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</si>
  <si>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</si>
  <si>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</si>
  <si>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</si>
  <si>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</si>
  <si>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</si>
  <si>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</si>
  <si>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</si>
  <si>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</si>
  <si>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</si>
  <si>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</si>
  <si>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</si>
  <si>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</si>
  <si>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</si>
  <si>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</si>
  <si>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</si>
  <si>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</si>
  <si>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</si>
  <si>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</si>
  <si>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</si>
  <si>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</si>
  <si>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</si>
  <si>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</si>
  <si>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</si>
  <si>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</si>
  <si>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</si>
  <si>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</si>
  <si>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</si>
  <si>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</si>
  <si>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</si>
  <si>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</si>
  <si>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</si>
  <si>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</si>
  <si>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</si>
  <si>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</si>
  <si>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</si>
  <si>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</si>
  <si>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</si>
  <si>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</si>
  <si>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</si>
  <si>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</si>
  <si>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</si>
  <si>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</si>
  <si>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</si>
  <si>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</si>
  <si>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</si>
  <si>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</si>
  <si>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</si>
  <si>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</si>
  <si>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</si>
  <si>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</si>
  <si>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</si>
  <si>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</si>
  <si>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</si>
  <si>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</si>
  <si>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</si>
  <si>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</si>
  <si>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</si>
  <si>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</si>
  <si>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</si>
  <si>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</si>
  <si>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</si>
  <si>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</si>
  <si>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</si>
  <si>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</si>
  <si>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</si>
  <si>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</si>
  <si>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</si>
  <si>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</si>
  <si>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</si>
  <si>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</si>
  <si>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</si>
  <si>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</si>
  <si>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</si>
  <si>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</si>
  <si>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</si>
  <si>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</si>
  <si>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</si>
  <si>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</si>
  <si>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</si>
  <si>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</si>
  <si>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</si>
  <si>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</si>
  <si>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</si>
  <si>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</si>
  <si>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</si>
  <si>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</si>
  <si>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</si>
  <si>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</si>
  <si>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</si>
  <si>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</si>
  <si>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</si>
  <si>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</si>
  <si>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</si>
  <si>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</si>
  <si>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</si>
  <si>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</si>
  <si>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</si>
  <si>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</si>
  <si>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</si>
  <si>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</si>
  <si>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</si>
  <si>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</si>
  <si>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</si>
  <si>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</si>
  <si>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</si>
  <si>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</si>
  <si>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</si>
  <si>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</si>
  <si>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</si>
  <si>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</si>
  <si>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</si>
  <si>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</si>
  <si>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</si>
  <si>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</si>
  <si>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</si>
  <si>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</si>
  <si>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</si>
  <si>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</si>
  <si>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</si>
  <si>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</si>
  <si>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</si>
  <si>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</si>
  <si>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</si>
  <si>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</si>
  <si>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</si>
  <si>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</si>
  <si>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</si>
  <si>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</si>
  <si>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</si>
  <si>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</si>
  <si>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</si>
  <si>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</si>
  <si>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</si>
  <si>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</si>
  <si>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</si>
  <si>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</si>
  <si>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</si>
  <si>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</si>
  <si>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</si>
  <si>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</si>
  <si>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</si>
  <si>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</si>
  <si>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</si>
  <si>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</si>
  <si>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</si>
  <si>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</si>
  <si>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</si>
  <si>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</si>
  <si>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</si>
  <si>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</si>
  <si>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</si>
  <si>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</si>
  <si>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</si>
  <si>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</si>
  <si>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</si>
  <si>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</si>
  <si>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</si>
  <si>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</si>
  <si>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</si>
  <si>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</si>
  <si>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</si>
  <si>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</si>
  <si>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</si>
  <si>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</si>
  <si>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</si>
  <si>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</si>
  <si>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</si>
  <si>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</si>
  <si>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</si>
  <si>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</si>
  <si>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</si>
  <si>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</si>
  <si>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</si>
  <si>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</si>
  <si>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</si>
  <si>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</si>
  <si>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</si>
  <si>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</si>
  <si>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</si>
  <si>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</si>
  <si>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</si>
  <si>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</si>
  <si>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</si>
  <si>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</si>
  <si>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</si>
  <si>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</si>
  <si>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</si>
  <si>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</si>
  <si>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</si>
  <si>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</si>
  <si>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</si>
  <si>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</si>
  <si>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</si>
  <si>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</si>
  <si>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</si>
  <si>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</si>
  <si>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</si>
  <si>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</si>
  <si>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</si>
  <si>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</si>
  <si>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</si>
  <si>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</si>
  <si>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</si>
  <si>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</si>
  <si>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</si>
  <si>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</si>
  <si>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</si>
  <si>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</si>
  <si>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</si>
  <si>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</si>
  <si>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</si>
  <si>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</si>
  <si>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</si>
  <si>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</si>
  <si>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</si>
  <si>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</si>
  <si>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</si>
  <si>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</si>
  <si>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</si>
  <si>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</si>
  <si>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</si>
  <si>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</si>
  <si>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</si>
  <si>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</si>
  <si>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</si>
  <si>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</si>
  <si>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</si>
  <si>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</si>
  <si>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</si>
  <si>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</si>
  <si>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</si>
  <si>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</si>
  <si>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</si>
  <si>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</si>
  <si>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</si>
  <si>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</si>
  <si>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</si>
  <si>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</si>
  <si>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</si>
  <si>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</si>
  <si>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</si>
  <si>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</si>
  <si>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</si>
  <si>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</si>
  <si>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</si>
  <si>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</si>
  <si>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</si>
  <si>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</si>
  <si>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</si>
  <si>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</si>
  <si>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</si>
  <si>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</si>
  <si>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</si>
  <si>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</si>
  <si>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</si>
  <si>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</si>
  <si>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</si>
  <si>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</si>
  <si>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</si>
  <si>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</si>
  <si>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</si>
  <si>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</si>
  <si>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</si>
  <si>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</si>
  <si>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</si>
  <si>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</si>
  <si>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</si>
  <si>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</si>
  <si>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</si>
  <si>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</si>
  <si>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</si>
  <si>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</si>
  <si>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</si>
  <si>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</si>
  <si>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</si>
  <si>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</si>
  <si>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</si>
  <si>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</si>
  <si>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</si>
  <si>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</si>
  <si>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</si>
  <si>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</si>
  <si>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</si>
  <si>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</si>
  <si>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</si>
  <si>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</si>
  <si>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</si>
  <si>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</si>
  <si>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</si>
  <si>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</si>
  <si>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</si>
  <si>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</si>
  <si>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</si>
  <si>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</si>
  <si>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</si>
  <si>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</si>
  <si>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</si>
  <si>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</si>
  <si>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</si>
  <si>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</si>
  <si>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</si>
  <si>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</si>
  <si>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</si>
  <si>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</si>
  <si>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</si>
  <si>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</si>
  <si>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</si>
  <si>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</si>
  <si>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</si>
  <si>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</si>
  <si>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</si>
  <si>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</si>
  <si>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</si>
  <si>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</si>
  <si>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</si>
  <si>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</si>
  <si>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</si>
  <si>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</si>
  <si>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</si>
  <si>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</si>
  <si>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</si>
  <si>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</si>
  <si>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</si>
  <si>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</si>
  <si>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</si>
  <si>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</si>
  <si>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</si>
  <si>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</si>
  <si>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</si>
  <si>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</si>
  <si>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</si>
  <si>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</si>
  <si>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</si>
  <si>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</si>
  <si>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</si>
  <si>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</si>
  <si>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</si>
  <si>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</si>
  <si>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</si>
  <si>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</si>
  <si>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</si>
  <si>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</si>
  <si>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</si>
  <si>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</si>
  <si>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</si>
  <si>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</si>
  <si>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</si>
  <si>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</si>
  <si>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</si>
  <si>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</si>
  <si>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</si>
  <si>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</si>
  <si>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</si>
  <si>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</si>
  <si>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</si>
  <si>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</si>
  <si>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</si>
  <si>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</si>
  <si>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</si>
  <si>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</si>
  <si>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</si>
  <si>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</si>
  <si>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</si>
  <si>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</si>
  <si>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</si>
  <si>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</si>
  <si>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</si>
  <si>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</si>
  <si>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</si>
  <si>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</si>
  <si>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</si>
  <si>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</si>
  <si>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</si>
  <si>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</si>
  <si>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</si>
  <si>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</si>
  <si>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</si>
  <si>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</si>
  <si>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</si>
  <si>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</si>
  <si>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</si>
  <si>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</si>
  <si>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</si>
  <si>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</si>
  <si>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</si>
  <si>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</si>
  <si>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</si>
  <si>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</si>
  <si>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</si>
  <si>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</si>
  <si>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</si>
  <si>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</si>
  <si>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</si>
  <si>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</si>
  <si>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</si>
  <si>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</si>
  <si>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</si>
  <si>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</si>
  <si>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</si>
  <si>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</si>
  <si>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</si>
  <si>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</si>
  <si>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</si>
  <si>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</si>
  <si>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</si>
  <si>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</si>
  <si>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</si>
  <si>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</si>
  <si>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</si>
  <si>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</si>
  <si>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</si>
  <si>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</si>
  <si>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</si>
  <si>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</si>
  <si>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</si>
  <si>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</si>
  <si>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</si>
  <si>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</si>
  <si>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</si>
  <si>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</si>
  <si>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</si>
  <si>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</si>
  <si>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</si>
  <si>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</si>
  <si>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</si>
  <si>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</si>
  <si>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</si>
  <si>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</si>
  <si>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</si>
  <si>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</si>
  <si>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</si>
  <si>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</si>
  <si>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</si>
  <si>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</si>
  <si>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</si>
  <si>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</si>
  <si>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</si>
  <si>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</si>
  <si>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</si>
  <si>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</si>
  <si>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</si>
  <si>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</si>
  <si>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</si>
  <si>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</si>
  <si>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</si>
  <si>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</si>
  <si>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</si>
  <si>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</si>
  <si>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</si>
  <si>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</si>
  <si>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</si>
  <si>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</si>
  <si>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</si>
  <si>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</si>
  <si>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</si>
  <si>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</si>
  <si>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</si>
  <si>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</si>
  <si>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</si>
  <si>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</si>
  <si>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</si>
  <si>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</si>
  <si>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</si>
  <si>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</si>
  <si>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</si>
  <si>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</si>
  <si>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</si>
  <si>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</si>
  <si>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</si>
  <si>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</si>
  <si>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</si>
  <si>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</si>
  <si>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</si>
  <si>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</si>
  <si>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</si>
  <si>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</si>
  <si>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</si>
  <si>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</si>
  <si>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</si>
  <si>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</si>
  <si>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</si>
  <si>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</si>
  <si>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</si>
  <si>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</si>
  <si>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</si>
  <si>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</si>
  <si>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</si>
  <si>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</si>
  <si>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</si>
  <si>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</si>
  <si>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</si>
  <si>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</si>
  <si>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</si>
  <si>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</si>
  <si>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</si>
  <si>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</si>
  <si>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</si>
  <si>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</si>
  <si>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</si>
  <si>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</si>
  <si>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</si>
  <si>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</si>
  <si>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</si>
  <si>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</si>
  <si>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</si>
  <si>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</si>
  <si>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</si>
  <si>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</si>
  <si>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</si>
  <si>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</si>
  <si>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</si>
  <si>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</si>
  <si>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</si>
  <si>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</si>
  <si>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</si>
  <si>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</si>
  <si>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</si>
  <si>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</si>
  <si>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</si>
  <si>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</si>
  <si>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</si>
  <si>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</si>
  <si>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</si>
  <si>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</si>
  <si>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</si>
  <si>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</si>
  <si>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</si>
  <si>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</si>
  <si>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</si>
  <si>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</si>
  <si>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</si>
  <si>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</si>
  <si>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</si>
  <si>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</si>
  <si>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</si>
  <si>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</si>
  <si>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</si>
  <si>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</si>
  <si>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</si>
  <si>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</si>
  <si>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</si>
  <si>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</si>
  <si>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</si>
  <si>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</si>
  <si>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</si>
  <si>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</si>
  <si>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</si>
  <si>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</si>
  <si>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</si>
  <si>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</si>
  <si>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</si>
  <si>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</si>
  <si>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</si>
  <si>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</si>
  <si>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</si>
  <si>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</si>
  <si>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</si>
  <si>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</si>
  <si>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</si>
  <si>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</si>
  <si>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</si>
  <si>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</si>
  <si>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</si>
  <si>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</si>
  <si>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</si>
  <si>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</si>
  <si>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</si>
  <si>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</si>
  <si>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</si>
  <si>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</si>
  <si>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</si>
  <si>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</si>
  <si>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</si>
  <si>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</si>
  <si>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</si>
  <si>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</si>
  <si>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</si>
  <si>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</si>
  <si>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</si>
  <si>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</si>
  <si>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</si>
  <si>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</si>
  <si>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</si>
  <si>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</si>
  <si>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</si>
  <si>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</si>
  <si>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</si>
  <si>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</si>
  <si>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</si>
  <si>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</si>
  <si>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</si>
  <si>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</si>
  <si>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</si>
  <si>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</si>
  <si>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</si>
  <si>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</si>
  <si>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</si>
  <si>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</si>
  <si>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</si>
  <si>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</si>
  <si>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</si>
  <si>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</si>
  <si>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</si>
  <si>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</si>
  <si>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</si>
  <si>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</si>
  <si>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</si>
  <si>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</si>
  <si>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</si>
  <si>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</si>
  <si>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</si>
  <si>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</si>
  <si>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</si>
  <si>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</si>
  <si>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</si>
  <si>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</si>
  <si>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</si>
  <si>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</si>
  <si>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</si>
  <si>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</si>
  <si>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</si>
  <si>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</si>
  <si>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</si>
  <si>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</si>
  <si>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</si>
  <si>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</si>
  <si>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</si>
  <si>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</si>
  <si>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</si>
  <si>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</si>
  <si>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</si>
  <si>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</si>
  <si>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</si>
  <si>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</si>
  <si>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</si>
  <si>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</si>
  <si>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</si>
  <si>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</si>
  <si>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</si>
  <si>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</si>
  <si>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</si>
  <si>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</si>
  <si>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</si>
  <si>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</si>
  <si>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</si>
  <si>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</si>
  <si>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</si>
  <si>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</si>
  <si>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</si>
  <si>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</si>
  <si>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</si>
  <si>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</si>
  <si>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</si>
  <si>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</si>
  <si>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</si>
  <si>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</si>
  <si>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</si>
  <si>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</si>
  <si>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</si>
  <si>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</si>
  <si>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</si>
  <si>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</si>
  <si>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</si>
  <si>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</si>
  <si>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</si>
  <si>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</si>
  <si>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</si>
  <si>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</si>
  <si>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</si>
  <si>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</si>
  <si>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</si>
  <si>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</si>
  <si>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</si>
  <si>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</si>
  <si>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</si>
  <si>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</si>
  <si>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</si>
  <si>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</si>
  <si>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</si>
  <si>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</si>
  <si>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</si>
  <si>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</si>
  <si>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</si>
  <si>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</si>
  <si>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</si>
  <si>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</si>
  <si>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</si>
  <si>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</si>
  <si>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</si>
  <si>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</si>
  <si>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</si>
  <si>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</si>
  <si>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</si>
  <si>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</si>
  <si>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</si>
  <si>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</si>
  <si>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</si>
  <si>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</si>
  <si>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</si>
  <si>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</si>
  <si>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</si>
  <si>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</si>
  <si>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</si>
  <si>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</si>
  <si>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</si>
  <si>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</si>
  <si>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</si>
  <si>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</si>
  <si>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</si>
  <si>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</si>
  <si>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</si>
  <si>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</si>
  <si>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</si>
  <si>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</si>
  <si>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</si>
  <si>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</si>
  <si>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</si>
  <si>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</si>
  <si>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</si>
  <si>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</si>
  <si>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</si>
  <si>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</si>
  <si>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</si>
  <si>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</si>
  <si>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</si>
  <si>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</si>
  <si>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</si>
  <si>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</si>
  <si>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</si>
  <si>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</si>
  <si>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</si>
  <si>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</si>
  <si>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</si>
  <si>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</si>
  <si>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</si>
  <si>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</si>
  <si>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</si>
  <si>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</si>
  <si>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</si>
  <si>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</si>
  <si>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</si>
  <si>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</si>
  <si>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</si>
  <si>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</si>
  <si>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</si>
  <si>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</si>
  <si>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</si>
  <si>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</si>
  <si>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</si>
  <si>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</si>
  <si>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</si>
  <si>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</si>
  <si>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</si>
  <si>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</si>
  <si>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</si>
  <si>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</si>
  <si>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</si>
  <si>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</si>
  <si>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</si>
  <si>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</si>
  <si>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</si>
  <si>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</si>
  <si>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</si>
  <si>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</si>
  <si>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</si>
  <si>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</si>
  <si>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</si>
  <si>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</si>
  <si>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</si>
  <si>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</si>
  <si>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</si>
  <si>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</si>
  <si>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</si>
  <si>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</si>
  <si>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</si>
  <si>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</si>
  <si>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</si>
  <si>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</si>
  <si>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</si>
  <si>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</si>
  <si>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</si>
  <si>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</si>
  <si>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</si>
  <si>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</si>
  <si>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</si>
  <si>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</si>
  <si>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</si>
  <si>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</si>
  <si>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</si>
  <si>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</si>
  <si>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</si>
  <si>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</si>
  <si>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</si>
  <si>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</si>
  <si>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</si>
  <si>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</si>
  <si>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</si>
  <si>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</si>
  <si>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</si>
  <si>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</si>
  <si>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</si>
  <si>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</si>
  <si>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</si>
  <si>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</si>
  <si>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</si>
  <si>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</si>
  <si>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</si>
  <si>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</si>
  <si>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</si>
  <si>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</si>
  <si>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</si>
  <si>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</si>
  <si>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</si>
  <si>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</si>
  <si>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</si>
  <si>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</si>
  <si>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</si>
  <si>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</si>
  <si>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</si>
  <si>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</si>
  <si>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</si>
  <si>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</si>
  <si>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</si>
  <si>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</si>
  <si>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</si>
  <si>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</si>
  <si>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</si>
  <si>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</si>
  <si>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</si>
  <si>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</si>
  <si>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</si>
  <si>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</si>
  <si>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</si>
  <si>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</si>
  <si>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</si>
  <si>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</si>
  <si>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</si>
  <si>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</si>
  <si>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</si>
  <si>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</si>
  <si>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</si>
  <si>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</si>
  <si>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</si>
  <si>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</si>
  <si>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</si>
  <si>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</si>
  <si>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</si>
  <si>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</si>
  <si>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</si>
  <si>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</si>
  <si>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</si>
  <si>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</si>
  <si>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</si>
  <si>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</si>
  <si>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</si>
  <si>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</si>
  <si>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</si>
  <si>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</si>
  <si>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</si>
  <si>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</si>
  <si>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</si>
  <si>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</si>
  <si>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</si>
  <si>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</si>
  <si>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</si>
  <si>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</si>
  <si>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</si>
  <si>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</si>
  <si>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</si>
  <si>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</si>
  <si>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</si>
  <si>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</si>
  <si>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</si>
  <si>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</si>
  <si>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</si>
  <si>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</si>
  <si>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</si>
  <si>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</si>
  <si>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</si>
  <si>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</si>
  <si>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</si>
  <si>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</si>
  <si>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</si>
  <si>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</si>
  <si>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</si>
  <si>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</si>
  <si>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</si>
  <si>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</si>
  <si>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</si>
  <si>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</si>
  <si>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</si>
  <si>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</si>
  <si>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</si>
  <si>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</si>
  <si>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</si>
  <si>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</si>
  <si>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</si>
  <si>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</si>
  <si>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</si>
  <si>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</si>
  <si>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</si>
  <si>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</si>
  <si>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</si>
  <si>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</si>
  <si>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</si>
  <si>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</si>
  <si>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</si>
  <si>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</si>
  <si>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</si>
  <si>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</si>
  <si>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</si>
  <si>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</si>
  <si>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</si>
  <si>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</si>
  <si>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</si>
  <si>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</si>
  <si>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</si>
  <si>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</si>
  <si>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</si>
  <si>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</si>
  <si>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</si>
  <si>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</si>
  <si>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</si>
  <si>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</si>
  <si>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</si>
  <si>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</si>
  <si>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</si>
  <si>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</si>
  <si>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</si>
  <si>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</si>
  <si>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</si>
  <si>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</si>
  <si>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</si>
  <si>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</si>
  <si>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</si>
  <si>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</si>
  <si>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</si>
  <si>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</si>
  <si>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</si>
  <si>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</si>
  <si>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</si>
  <si>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</si>
  <si>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</si>
  <si>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</si>
  <si>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</si>
  <si>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</si>
  <si>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</si>
  <si>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</si>
  <si>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</si>
  <si>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</si>
  <si>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</si>
  <si>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</si>
  <si>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</si>
  <si>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</si>
  <si>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</si>
  <si>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</si>
  <si>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</si>
  <si>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</si>
  <si>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</si>
  <si>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</si>
  <si>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</si>
  <si>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</si>
  <si>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</si>
  <si>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</si>
  <si>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</si>
  <si>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</si>
  <si>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</si>
  <si>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</si>
  <si>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</si>
  <si>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</si>
  <si>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</si>
  <si>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</si>
  <si>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</si>
  <si>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</si>
  <si>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</si>
  <si>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</si>
  <si>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</si>
  <si>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</si>
  <si>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</si>
  <si>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</si>
  <si>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</si>
  <si>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</si>
  <si>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</si>
  <si>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</si>
  <si>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</si>
  <si>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</si>
  <si>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</si>
  <si>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</si>
  <si>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</si>
  <si>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</si>
  <si>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</si>
  <si>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</si>
  <si>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</si>
  <si>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</si>
  <si>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</si>
  <si>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</si>
  <si>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</si>
  <si>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</si>
  <si>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</si>
  <si>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</si>
  <si>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</si>
  <si>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</si>
  <si>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</si>
  <si>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</si>
  <si>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</si>
  <si>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</si>
  <si>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</si>
  <si>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</si>
  <si>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</si>
  <si>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</si>
  <si>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</si>
  <si>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</si>
  <si>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</si>
  <si>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</si>
  <si>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</si>
  <si>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</si>
  <si>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</si>
  <si>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</si>
  <si>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</si>
  <si>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</si>
  <si>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</si>
  <si>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</si>
  <si>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</si>
  <si>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</si>
  <si>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</si>
  <si>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</si>
  <si>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</si>
  <si>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</si>
  <si>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</si>
  <si>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</si>
  <si>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</si>
  <si>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</si>
  <si>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</si>
  <si>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</si>
  <si>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</si>
  <si>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</si>
  <si>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</si>
  <si>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</si>
  <si>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</si>
  <si>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</si>
  <si>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</si>
  <si>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</si>
  <si>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</si>
  <si>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</si>
  <si>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</si>
  <si>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</si>
  <si>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</si>
  <si>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</si>
  <si>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</si>
  <si>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</si>
  <si>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</si>
  <si>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</si>
  <si>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</si>
  <si>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</si>
  <si>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</si>
  <si>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</si>
  <si>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</si>
  <si>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</si>
  <si>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</si>
  <si>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</si>
  <si>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</si>
  <si>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</si>
  <si>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</si>
  <si>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</si>
  <si>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</si>
  <si>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</si>
  <si>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</si>
  <si>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</si>
  <si>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</si>
  <si>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</si>
  <si>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</si>
  <si>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</si>
  <si>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</si>
  <si>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</si>
  <si>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</si>
  <si>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</si>
  <si>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</si>
  <si>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</si>
  <si>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</si>
  <si>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</si>
  <si>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</si>
  <si>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</si>
  <si>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</si>
  <si>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</si>
  <si>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</si>
  <si>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</si>
  <si>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</si>
  <si>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</si>
  <si>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</si>
  <si>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</si>
  <si>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</si>
  <si>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</si>
  <si>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</si>
  <si>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</si>
  <si>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</si>
  <si>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</si>
  <si>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</si>
  <si>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</si>
  <si>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</si>
  <si>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</si>
  <si>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</si>
  <si>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</si>
  <si>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</si>
  <si>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</si>
  <si>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</si>
  <si>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</si>
  <si>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</si>
  <si>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</si>
  <si>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</si>
  <si>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</si>
  <si>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</si>
  <si>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</si>
  <si>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</si>
  <si>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</si>
  <si>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</si>
  <si>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</si>
  <si>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</si>
  <si>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</si>
  <si>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</si>
  <si>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</si>
  <si>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</si>
  <si>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</si>
  <si>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</si>
  <si>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</si>
  <si>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</si>
  <si>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</si>
  <si>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</si>
  <si>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</si>
  <si>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</si>
  <si>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</si>
  <si>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</si>
  <si>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</si>
  <si>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</si>
  <si>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</si>
  <si>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</si>
  <si>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</si>
  <si>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</si>
  <si>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</si>
  <si>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</si>
  <si>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</si>
  <si>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</si>
  <si>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</si>
  <si>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</si>
  <si>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</si>
  <si>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</si>
  <si>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</si>
  <si>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</si>
  <si>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</si>
  <si>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</si>
  <si>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</si>
  <si>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</si>
  <si>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</si>
  <si>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</si>
  <si>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</si>
  <si>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</si>
  <si>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</si>
  <si>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</si>
  <si>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</si>
  <si>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</si>
  <si>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</si>
  <si>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</si>
  <si>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</si>
  <si>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</si>
  <si>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</si>
  <si>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</si>
  <si>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</si>
  <si>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</si>
  <si>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</si>
  <si>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</si>
  <si>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</si>
  <si>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</si>
  <si>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</si>
  <si>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</si>
  <si>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</si>
  <si>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</si>
  <si>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</si>
  <si>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</si>
  <si>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</si>
  <si>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</si>
  <si>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</si>
  <si>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</si>
  <si>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</si>
  <si>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</si>
  <si>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</si>
  <si>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</si>
  <si>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</si>
  <si>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</si>
  <si>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</si>
  <si>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</si>
  <si>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</si>
  <si>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</si>
  <si>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</si>
  <si>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</si>
  <si>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</si>
  <si>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</si>
  <si>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</si>
  <si>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</si>
  <si>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</si>
  <si>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</si>
  <si>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</si>
  <si>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</si>
  <si>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</si>
  <si>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</si>
  <si>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</si>
  <si>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</si>
  <si>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</si>
  <si>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</si>
  <si>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</si>
  <si>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</si>
  <si>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</si>
  <si>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</si>
  <si>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</si>
  <si>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</si>
  <si>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</si>
  <si>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</si>
  <si>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</si>
  <si>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</si>
  <si>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</si>
  <si>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</si>
  <si>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</si>
  <si>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</si>
  <si>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</si>
  <si>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</si>
  <si>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</si>
  <si>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</si>
  <si>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</si>
  <si>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</si>
  <si>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</si>
  <si>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</si>
  <si>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</si>
  <si>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</si>
  <si>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</si>
  <si>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</si>
  <si>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</si>
  <si>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</si>
  <si>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</si>
  <si>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</si>
  <si>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</si>
  <si>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</si>
  <si>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</si>
  <si>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</si>
  <si>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</si>
  <si>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</si>
  <si>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</si>
  <si>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</si>
  <si>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</si>
  <si>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</si>
  <si>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</si>
  <si>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</si>
  <si>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</si>
  <si>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</si>
  <si>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</si>
  <si>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</si>
  <si>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</si>
  <si>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</si>
  <si>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</si>
  <si>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</si>
  <si>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</si>
  <si>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</si>
  <si>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</si>
  <si>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</si>
  <si>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</si>
  <si>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</si>
  <si>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</si>
  <si>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</si>
  <si>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</si>
  <si>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</si>
  <si>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</si>
  <si>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</si>
  <si>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</si>
  <si>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</si>
  <si>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</si>
  <si>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</si>
  <si>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</si>
  <si>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</si>
  <si>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</si>
  <si>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</si>
  <si>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</si>
  <si>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</si>
  <si>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</si>
  <si>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</si>
  <si>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</si>
  <si>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</si>
  <si>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</si>
  <si>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</si>
  <si>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</si>
  <si>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</si>
  <si>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</si>
  <si>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</si>
  <si>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</si>
  <si>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</si>
  <si>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</si>
  <si>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</si>
  <si>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</si>
  <si>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</si>
  <si>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</si>
  <si>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</si>
  <si>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</si>
  <si>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</si>
  <si>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</si>
  <si>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</si>
  <si>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</si>
  <si>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</si>
  <si>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</si>
  <si>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</si>
  <si>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</si>
  <si>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</si>
  <si>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</si>
  <si>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</si>
  <si>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</si>
  <si>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</si>
  <si>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</si>
  <si>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</si>
  <si>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</si>
  <si>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</si>
  <si>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</si>
  <si>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</si>
  <si>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</si>
  <si>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</si>
  <si>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</si>
  <si>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</si>
  <si>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</si>
  <si>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</si>
  <si>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</si>
  <si>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</si>
  <si>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</si>
  <si>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</si>
  <si>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</si>
  <si>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</si>
  <si>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</si>
  <si>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</si>
  <si>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</si>
  <si>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</si>
  <si>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</si>
  <si>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</si>
  <si>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</si>
  <si>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</si>
  <si>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</si>
  <si>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</si>
  <si>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</si>
  <si>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</si>
  <si>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</si>
  <si>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</si>
  <si>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</si>
  <si>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</si>
  <si>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</si>
  <si>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</si>
  <si>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</si>
  <si>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</si>
  <si>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</si>
  <si>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</si>
  <si>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</si>
  <si>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</si>
  <si>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</si>
  <si>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</si>
  <si>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</si>
  <si>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</si>
  <si>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</si>
  <si>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</si>
  <si>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</si>
  <si>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</si>
  <si>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</si>
  <si>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</si>
  <si>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</si>
  <si>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</si>
  <si>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</si>
  <si>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</si>
  <si>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</si>
  <si>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</si>
  <si>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</si>
  <si>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</si>
  <si>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</si>
  <si>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</si>
  <si>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</si>
  <si>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</si>
  <si>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</si>
  <si>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</si>
  <si>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</si>
  <si>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</si>
  <si>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</si>
  <si>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</si>
  <si>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</si>
  <si>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</si>
  <si>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</si>
  <si>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</si>
  <si>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</si>
  <si>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</si>
  <si>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</si>
  <si>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</si>
  <si>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</si>
  <si>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</si>
  <si>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</si>
  <si>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</si>
  <si>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</si>
  <si>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</si>
  <si>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</si>
  <si>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</si>
  <si>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</si>
  <si>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</si>
  <si>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</si>
  <si>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</si>
  <si>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</si>
  <si>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</si>
  <si>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</si>
  <si>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</si>
  <si>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</si>
  <si>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</si>
  <si>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</si>
  <si>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</si>
  <si>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</si>
  <si>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</si>
  <si>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</si>
  <si>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</si>
  <si>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</si>
  <si>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</si>
  <si>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</si>
  <si>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</si>
  <si>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</si>
  <si>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</si>
  <si>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</si>
  <si>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</si>
  <si>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</si>
  <si>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</si>
  <si>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</si>
  <si>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</si>
  <si>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</si>
  <si>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</si>
  <si>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</si>
  <si>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</si>
  <si>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</si>
  <si>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</si>
  <si>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</si>
  <si>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</si>
  <si>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</si>
  <si>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</si>
  <si>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</si>
  <si>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</si>
  <si>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</si>
  <si>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</si>
  <si>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</si>
  <si>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</si>
  <si>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</si>
  <si>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</si>
  <si>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</si>
  <si>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</si>
  <si>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</si>
  <si>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</si>
  <si>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</si>
  <si>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</si>
  <si>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</si>
  <si>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</si>
  <si>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</si>
  <si>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</si>
  <si>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</si>
  <si>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</si>
  <si>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</si>
  <si>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</si>
  <si>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</si>
  <si>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</si>
  <si>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</si>
  <si>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</si>
  <si>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</si>
  <si>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</si>
  <si>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</si>
  <si>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</si>
  <si>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</si>
  <si>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</si>
  <si>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</si>
  <si>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</si>
  <si>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</si>
  <si>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</si>
  <si>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</si>
  <si>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</si>
  <si>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</si>
  <si>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</si>
  <si>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</si>
  <si>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</si>
  <si>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</si>
  <si>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</si>
  <si>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</si>
  <si>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</si>
  <si>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</si>
  <si>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</si>
  <si>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</si>
  <si>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</si>
  <si>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</si>
  <si>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</si>
  <si>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</si>
  <si>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</si>
  <si>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</si>
  <si>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</si>
  <si>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</si>
  <si>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</si>
  <si>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</si>
  <si>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</si>
  <si>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</si>
  <si>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</si>
  <si>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</si>
  <si>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</si>
  <si>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</si>
  <si>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</si>
  <si>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</si>
  <si>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</si>
  <si>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</si>
  <si>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</si>
  <si>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</si>
  <si>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</si>
  <si>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</si>
  <si>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</si>
  <si>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</si>
  <si>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</si>
  <si>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</si>
  <si>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</si>
  <si>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</si>
  <si>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</si>
  <si>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</si>
  <si>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</si>
  <si>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</si>
  <si>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</si>
  <si>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</si>
  <si>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</si>
  <si>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</si>
  <si>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</si>
  <si>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</si>
  <si>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</si>
  <si>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</si>
  <si>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</si>
  <si>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</si>
  <si>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</si>
  <si>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</si>
  <si>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</si>
  <si>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</si>
  <si>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</si>
  <si>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</si>
  <si>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</si>
  <si>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</si>
  <si>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</si>
  <si>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</si>
  <si>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</si>
  <si>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</si>
  <si>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</si>
  <si>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</si>
  <si>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</si>
  <si>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</si>
  <si>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</si>
  <si>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</si>
  <si>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</si>
  <si>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</si>
  <si>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</si>
  <si>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</si>
  <si>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</si>
  <si>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</si>
  <si>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</si>
  <si>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</si>
  <si>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</si>
  <si>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</si>
  <si>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</si>
  <si>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</si>
  <si>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</si>
  <si>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</si>
  <si>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</si>
  <si>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</si>
  <si>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</si>
  <si>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</si>
  <si>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</si>
  <si>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</si>
  <si>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</si>
  <si>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</si>
  <si>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</si>
  <si>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</si>
  <si>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</si>
  <si>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</si>
  <si>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</si>
  <si>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</si>
  <si>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</si>
  <si>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</si>
  <si>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</si>
  <si>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</si>
  <si>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</si>
  <si>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</si>
  <si>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</si>
  <si>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</si>
  <si>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</si>
  <si>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</si>
  <si>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</si>
  <si>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</si>
  <si>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</si>
  <si>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</si>
  <si>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</si>
  <si>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</si>
  <si>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</si>
  <si>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</si>
  <si>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</si>
  <si>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</si>
  <si>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</si>
  <si>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</si>
  <si>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</si>
  <si>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</si>
  <si>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</si>
  <si>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</si>
  <si>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</si>
  <si>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</si>
  <si>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</si>
  <si>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</si>
  <si>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</si>
  <si>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</si>
  <si>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</si>
  <si>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</si>
  <si>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</si>
  <si>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</si>
  <si>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</si>
  <si>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</si>
  <si>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</si>
  <si>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</si>
  <si>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</si>
  <si>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</si>
  <si>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</si>
  <si>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</si>
  <si>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</si>
  <si>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</si>
  <si>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</si>
  <si>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</si>
  <si>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</si>
  <si>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</si>
  <si>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</si>
  <si>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</si>
  <si>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</si>
  <si>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</si>
  <si>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</si>
  <si>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</si>
  <si>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</si>
  <si>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</si>
  <si>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</si>
  <si>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</si>
  <si>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</si>
  <si>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</si>
  <si>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</si>
  <si>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</si>
  <si>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</si>
  <si>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</si>
  <si>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</si>
  <si>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</si>
  <si>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</si>
  <si>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</si>
  <si>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</si>
  <si>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</si>
  <si>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</si>
  <si>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</si>
  <si>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</si>
  <si>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</si>
  <si>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</si>
  <si>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</si>
  <si>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</si>
  <si>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</si>
  <si>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</si>
  <si>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</si>
  <si>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</si>
  <si>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</si>
  <si>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</si>
  <si>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</si>
  <si>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</si>
  <si>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</si>
  <si>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</si>
  <si>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</si>
  <si>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</si>
  <si>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</si>
  <si>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</si>
  <si>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</si>
  <si>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</si>
  <si>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</si>
  <si>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</si>
  <si>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</si>
  <si>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</si>
  <si>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</si>
  <si>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</si>
  <si>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</si>
  <si>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</si>
  <si>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</si>
  <si>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</si>
  <si>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</si>
  <si>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</si>
  <si>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</si>
  <si>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</si>
  <si>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</si>
  <si>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</si>
  <si>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</si>
  <si>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</si>
  <si>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</si>
  <si>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</si>
  <si>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</si>
  <si>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</si>
  <si>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</si>
  <si>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</si>
  <si>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</si>
  <si>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</si>
  <si>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</si>
  <si>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</si>
  <si>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</si>
  <si>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</si>
  <si>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</si>
  <si>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</si>
  <si>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</si>
  <si>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</si>
  <si>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</si>
  <si>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</si>
  <si>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</si>
  <si>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</si>
  <si>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</si>
  <si>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</si>
  <si>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</si>
  <si>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</si>
  <si>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</si>
  <si>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</si>
  <si>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</si>
  <si>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</si>
  <si>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</si>
  <si>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</si>
  <si>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</si>
  <si>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</si>
  <si>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</si>
  <si>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</si>
  <si>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</si>
  <si>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</si>
  <si>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</si>
  <si>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</si>
  <si>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</si>
  <si>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</si>
  <si>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</si>
  <si>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</si>
  <si>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</si>
  <si>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</si>
  <si>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</si>
  <si>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</si>
  <si>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</si>
  <si>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</si>
  <si>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</si>
  <si>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</si>
  <si>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</si>
  <si>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</si>
  <si>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</si>
  <si>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</si>
  <si>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</si>
  <si>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</si>
  <si>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</si>
  <si>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</si>
  <si>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</si>
  <si>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</si>
  <si>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</si>
  <si>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</si>
  <si>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</si>
  <si>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</si>
  <si>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</si>
  <si>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</si>
  <si>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</si>
  <si>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</si>
  <si>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</si>
  <si>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</si>
  <si>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</si>
  <si>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</si>
  <si>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</si>
  <si>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</si>
  <si>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</si>
  <si>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</si>
  <si>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</si>
  <si>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</si>
  <si>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</si>
  <si>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</si>
  <si>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</si>
  <si>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</si>
  <si>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</si>
  <si>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</si>
  <si>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</si>
  <si>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</si>
  <si>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</si>
  <si>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</si>
  <si>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</si>
  <si>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</si>
  <si>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</si>
  <si>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</si>
  <si>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</si>
  <si>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</si>
  <si>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</si>
  <si>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</si>
  <si>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</si>
  <si>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</si>
  <si>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</si>
  <si>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</si>
  <si>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</si>
  <si>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</si>
  <si>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</si>
  <si>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</si>
  <si>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</si>
  <si>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</si>
  <si>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</si>
  <si>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</si>
  <si>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</si>
  <si>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</si>
  <si>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</si>
  <si>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</si>
  <si>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</si>
  <si>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</si>
  <si>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</si>
  <si>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</si>
  <si>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</si>
  <si>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</si>
  <si>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</si>
  <si>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</si>
  <si>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</si>
  <si>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</si>
  <si>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</si>
  <si>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</si>
  <si>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</si>
  <si>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</si>
  <si>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</si>
  <si>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</si>
  <si>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</si>
  <si>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</si>
  <si>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</si>
  <si>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</si>
  <si>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</si>
  <si>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</si>
  <si>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</si>
  <si>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</si>
  <si>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</si>
  <si>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</si>
  <si>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</si>
  <si>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</si>
  <si>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</si>
  <si>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</si>
  <si>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</si>
  <si>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</si>
  <si>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</si>
  <si>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</si>
  <si>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</si>
  <si>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</si>
  <si>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</si>
  <si>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</si>
  <si>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</si>
  <si>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</si>
  <si>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</si>
  <si>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</si>
  <si>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</si>
  <si>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</si>
  <si>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</si>
  <si>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</si>
  <si>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</si>
  <si>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</si>
  <si>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</si>
  <si>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</si>
  <si>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</si>
  <si>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</si>
  <si>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</si>
  <si>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</si>
  <si>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</si>
  <si>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</si>
  <si>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</si>
  <si>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</si>
  <si>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</si>
  <si>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</si>
  <si>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</si>
  <si>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</si>
  <si>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</si>
  <si>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</si>
  <si>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</si>
  <si>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</si>
  <si>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</si>
  <si>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</si>
  <si>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</si>
  <si>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</si>
  <si>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</si>
  <si>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</si>
  <si>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</si>
  <si>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</si>
  <si>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</si>
  <si>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</si>
  <si>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</si>
  <si>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</si>
  <si>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</si>
  <si>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</si>
  <si>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</si>
  <si>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</si>
  <si>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</si>
  <si>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</si>
  <si>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</si>
  <si>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</si>
  <si>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</si>
  <si>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</si>
  <si>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</si>
  <si>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</si>
  <si>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</si>
  <si>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</si>
  <si>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</si>
  <si>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</si>
  <si>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</si>
  <si>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</si>
  <si>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</si>
  <si>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</si>
  <si>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</si>
  <si>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</si>
  <si>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</si>
  <si>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</si>
  <si>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</si>
  <si>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</si>
  <si>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</si>
  <si>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</si>
  <si>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</si>
  <si>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</si>
  <si>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</si>
  <si>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</si>
  <si>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</si>
  <si>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</si>
  <si>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</si>
  <si>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</si>
  <si>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</si>
  <si>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</si>
  <si>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</si>
  <si>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</si>
  <si>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</si>
  <si>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</si>
  <si>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</si>
  <si>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</si>
  <si>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</si>
  <si>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</si>
  <si>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</si>
  <si>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</si>
  <si>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</si>
  <si>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</si>
  <si>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</si>
  <si>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</si>
  <si>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</si>
  <si>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</si>
  <si>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</si>
  <si>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</si>
  <si>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</si>
  <si>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</si>
  <si>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</si>
  <si>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</si>
  <si>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</si>
  <si>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</si>
  <si>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</si>
  <si>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</si>
  <si>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</si>
  <si>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</si>
  <si>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</si>
  <si>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</si>
  <si>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</si>
  <si>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</si>
  <si>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</si>
  <si>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</si>
  <si>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</si>
  <si>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</si>
  <si>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</si>
  <si>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</si>
  <si>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</si>
  <si>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</si>
  <si>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</si>
  <si>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</si>
  <si>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</si>
  <si>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</si>
  <si>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</si>
  <si>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</si>
  <si>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</si>
  <si>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</si>
  <si>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</si>
  <si>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</si>
  <si>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</si>
  <si>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</si>
  <si>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</si>
  <si>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</si>
  <si>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</si>
  <si>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</si>
  <si>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</si>
  <si>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</si>
  <si>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</si>
  <si>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</si>
  <si>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</si>
  <si>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</si>
  <si>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</si>
  <si>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</si>
  <si>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</si>
  <si>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</si>
  <si>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</si>
  <si>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</si>
  <si>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</si>
  <si>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</si>
  <si>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</si>
  <si>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</si>
  <si>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</si>
  <si>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</si>
  <si>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</si>
  <si>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</si>
  <si>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</si>
  <si>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</si>
  <si>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</si>
  <si>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</si>
  <si>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</si>
  <si>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</si>
  <si>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</si>
  <si>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</si>
  <si>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</si>
  <si>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</si>
  <si>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</si>
  <si>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</si>
  <si>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</si>
  <si>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</si>
  <si>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</si>
  <si>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</si>
  <si>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</si>
  <si>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</si>
  <si>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</si>
  <si>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</si>
  <si>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</si>
  <si>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</si>
  <si>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</si>
  <si>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</si>
  <si>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</si>
  <si>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</si>
  <si>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</si>
  <si>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</si>
  <si>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</si>
  <si>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</si>
  <si>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</si>
  <si>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</si>
  <si>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</si>
  <si>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</si>
  <si>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</si>
  <si>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</si>
  <si>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</si>
  <si>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</si>
  <si>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</si>
  <si>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</si>
  <si>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</si>
  <si>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</si>
  <si>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</si>
  <si>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</si>
  <si>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</si>
  <si>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</si>
  <si>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</si>
  <si>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</si>
  <si>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</si>
  <si>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</si>
  <si>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</si>
  <si>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</si>
  <si>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</si>
  <si>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</si>
  <si>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</si>
  <si>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</si>
  <si>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</si>
  <si>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</si>
  <si>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</si>
  <si>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</si>
  <si>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</si>
  <si>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</si>
  <si>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</si>
  <si>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</si>
  <si>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</si>
  <si>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</si>
  <si>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</si>
  <si>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</si>
  <si>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</si>
  <si>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</si>
  <si>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</si>
  <si>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</si>
  <si>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</si>
  <si>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</si>
  <si>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</si>
  <si>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</si>
  <si>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</si>
  <si>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</si>
  <si>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</si>
  <si>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</si>
  <si>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</si>
  <si>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</si>
  <si>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</si>
  <si>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</si>
  <si>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</si>
  <si>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</si>
  <si>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</si>
  <si>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</si>
  <si>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</si>
  <si>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</si>
  <si>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</si>
  <si>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</si>
  <si>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</si>
  <si>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</si>
  <si>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</si>
  <si>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</si>
  <si>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</si>
  <si>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</si>
  <si>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</si>
  <si>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</si>
  <si>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</si>
  <si>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</si>
  <si>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</si>
  <si>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</si>
  <si>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</si>
  <si>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</si>
  <si>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</si>
  <si>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</si>
  <si>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</si>
  <si>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</si>
  <si>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</si>
  <si>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</si>
  <si>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</si>
  <si>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</si>
  <si>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</si>
  <si>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</si>
  <si>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</si>
  <si>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</si>
  <si>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</si>
  <si>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</si>
  <si>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</si>
  <si>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</si>
  <si>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</si>
  <si>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</si>
  <si>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</si>
  <si>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</si>
  <si>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</si>
  <si>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</si>
  <si>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</si>
  <si>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</si>
  <si>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</si>
  <si>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</si>
  <si>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</si>
  <si>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</si>
  <si>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</si>
  <si>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</si>
  <si>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</si>
  <si>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</si>
  <si>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</si>
  <si>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</si>
  <si>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</si>
  <si>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</si>
  <si>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</si>
  <si>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</si>
  <si>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</si>
  <si>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</si>
  <si>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</si>
  <si>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</si>
  <si>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</si>
  <si>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</si>
  <si>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</si>
  <si>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</si>
  <si>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</si>
  <si>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</si>
  <si>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</si>
  <si>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</si>
  <si>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</si>
  <si>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</si>
  <si>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</si>
  <si>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</si>
  <si>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</si>
  <si>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</si>
  <si>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</si>
  <si>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</si>
  <si>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</si>
  <si>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</si>
  <si>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</si>
  <si>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</si>
  <si>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</si>
  <si>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</si>
  <si>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</si>
  <si>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</si>
  <si>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</si>
  <si>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</si>
  <si>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</si>
  <si>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</si>
  <si>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</si>
  <si>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</si>
  <si>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</si>
  <si>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</si>
  <si>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</si>
  <si>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</si>
  <si>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</si>
  <si>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</si>
  <si>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</si>
  <si>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</si>
  <si>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</si>
  <si>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</si>
  <si>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</si>
  <si>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</si>
  <si>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</si>
  <si>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</si>
  <si>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</si>
  <si>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</si>
  <si>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</si>
  <si>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</si>
  <si>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</si>
  <si>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</si>
  <si>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</si>
  <si>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</si>
  <si>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</si>
  <si>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</si>
  <si>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</si>
  <si>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</si>
  <si>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</si>
  <si>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</si>
  <si>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</si>
  <si>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</si>
  <si>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</si>
  <si>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</si>
  <si>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</si>
  <si>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</si>
  <si>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</si>
  <si>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</si>
  <si>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</si>
  <si>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</si>
  <si>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</si>
  <si>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</si>
  <si>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</si>
  <si>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</si>
  <si>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</si>
  <si>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</si>
  <si>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</si>
  <si>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</si>
  <si>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</si>
  <si>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</si>
  <si>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</si>
  <si>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</si>
  <si>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</si>
  <si>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</si>
  <si>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</si>
  <si>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</si>
  <si>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</si>
  <si>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</si>
  <si>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</si>
  <si>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</si>
  <si>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</si>
  <si>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</si>
  <si>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</si>
  <si>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</si>
  <si>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</si>
  <si>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</si>
  <si>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</si>
  <si>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</si>
  <si>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</si>
  <si>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</si>
  <si>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</si>
  <si>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</si>
  <si>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</si>
  <si>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</si>
  <si>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</si>
  <si>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</si>
  <si>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</si>
  <si>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</si>
  <si>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</si>
  <si>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</si>
  <si>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</si>
  <si>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</si>
  <si>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</si>
  <si>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</si>
  <si>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</si>
  <si>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</si>
  <si>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</si>
  <si>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</si>
  <si>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</si>
  <si>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</si>
  <si>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</si>
  <si>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</si>
  <si>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</si>
  <si>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</si>
  <si>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</si>
  <si>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</si>
  <si>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</si>
  <si>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</si>
  <si>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</si>
  <si>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</si>
  <si>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</si>
  <si>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</si>
  <si>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</si>
  <si>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</si>
  <si>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</si>
  <si>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</si>
  <si>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</si>
  <si>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</si>
  <si>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</si>
  <si>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</si>
  <si>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</si>
  <si>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</si>
  <si>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</si>
  <si>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</si>
  <si>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</si>
  <si>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</si>
  <si>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</si>
  <si>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</si>
  <si>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</si>
  <si>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</si>
  <si>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</si>
  <si>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</si>
  <si>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</si>
  <si>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</si>
  <si>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</si>
  <si>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</si>
  <si>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</si>
  <si>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</si>
  <si>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</si>
  <si>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</si>
  <si>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</si>
  <si>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</si>
  <si>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</si>
  <si>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</si>
  <si>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</si>
  <si>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</si>
  <si>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</si>
  <si>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</si>
  <si>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</si>
  <si>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</si>
  <si>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</si>
  <si>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</si>
  <si>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</si>
  <si>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</si>
  <si>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</si>
  <si>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</si>
  <si>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</si>
  <si>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</si>
  <si>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</si>
  <si>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</si>
  <si>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</si>
  <si>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</si>
  <si>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</si>
  <si>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</si>
  <si>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</si>
  <si>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</si>
  <si>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</si>
  <si>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</si>
  <si>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</si>
  <si>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</si>
  <si>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</si>
  <si>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</si>
  <si>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</si>
  <si>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</si>
  <si>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</si>
  <si>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</si>
  <si>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</si>
  <si>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</si>
  <si>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</si>
  <si>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</si>
  <si>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</si>
  <si>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</si>
  <si>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</si>
  <si>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</si>
  <si>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</si>
  <si>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</si>
  <si>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</si>
  <si>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</si>
  <si>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</si>
  <si>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</si>
  <si>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</si>
  <si>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</si>
  <si>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</si>
  <si>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</si>
  <si>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</si>
  <si>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</si>
  <si>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</si>
  <si>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</si>
  <si>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</si>
  <si>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</si>
  <si>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</si>
  <si>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</si>
  <si>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</si>
  <si>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</si>
  <si>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</si>
  <si>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</si>
  <si>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</si>
  <si>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</si>
  <si>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</si>
  <si>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</si>
  <si>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</si>
  <si>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</si>
  <si>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</si>
  <si>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</si>
  <si>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</si>
  <si>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</si>
  <si>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</si>
  <si>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</si>
  <si>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</si>
  <si>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</si>
  <si>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</si>
  <si>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</si>
  <si>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</si>
  <si>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</si>
  <si>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</si>
  <si>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</si>
  <si>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</si>
  <si>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</si>
  <si>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</si>
  <si>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</si>
  <si>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</si>
  <si>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</si>
  <si>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</si>
  <si>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</si>
  <si>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</si>
  <si>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</si>
  <si>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</si>
  <si>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</si>
  <si>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</si>
  <si>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</si>
  <si>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</si>
  <si>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</si>
  <si>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</si>
  <si>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</si>
  <si>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</si>
  <si>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</si>
  <si>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</si>
  <si>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</si>
  <si>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</si>
  <si>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</si>
  <si>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</si>
  <si>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</si>
  <si>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</si>
  <si>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</si>
  <si>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</si>
  <si>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</si>
  <si>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</si>
  <si>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</si>
  <si>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</si>
  <si>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</si>
  <si>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</si>
  <si>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</si>
  <si>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</si>
  <si>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</si>
  <si>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</si>
  <si>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</si>
  <si>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</si>
  <si>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</si>
  <si>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</si>
  <si>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</si>
  <si>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</si>
  <si>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</si>
  <si>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</si>
  <si>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</si>
  <si>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</si>
  <si>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</si>
  <si>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</si>
  <si>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</si>
  <si>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</si>
  <si>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</si>
  <si>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</si>
  <si>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</si>
  <si>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</si>
  <si>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</si>
  <si>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</si>
  <si>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</si>
  <si>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</si>
  <si>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</si>
  <si>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</si>
  <si>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</si>
  <si>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</si>
  <si>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</si>
  <si>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</si>
  <si>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</si>
  <si>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</si>
  <si>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</si>
  <si>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</si>
  <si>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</si>
  <si>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</si>
  <si>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</si>
  <si>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</si>
  <si>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</si>
  <si>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</si>
  <si>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</si>
  <si>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</si>
  <si>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</si>
  <si>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</si>
  <si>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</si>
  <si>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</si>
  <si>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</si>
  <si>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</si>
  <si>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</si>
  <si>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</si>
  <si>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</si>
  <si>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</si>
  <si>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</si>
  <si>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</si>
  <si>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</si>
  <si>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</si>
  <si>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</si>
  <si>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</si>
  <si>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</si>
  <si>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</si>
  <si>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</si>
  <si>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</si>
  <si>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</si>
  <si>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</si>
  <si>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</si>
  <si>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</si>
  <si>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</si>
  <si>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</si>
  <si>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</si>
  <si>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</si>
  <si>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</si>
  <si>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</si>
  <si>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</si>
  <si>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</si>
  <si>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</si>
  <si>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</si>
  <si>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</si>
  <si>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</si>
  <si>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</si>
  <si>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</si>
  <si>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</si>
  <si>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</si>
  <si>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</si>
  <si>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</si>
  <si>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</si>
  <si>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</si>
  <si>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</si>
  <si>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</si>
  <si>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</si>
  <si>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</si>
  <si>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</si>
  <si>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</si>
  <si>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</si>
  <si>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</si>
  <si>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</si>
  <si>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</si>
  <si>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</si>
  <si>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</si>
  <si>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</si>
  <si>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</si>
  <si>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</si>
  <si>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</si>
  <si>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</si>
  <si>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</si>
  <si>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</si>
  <si>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</si>
  <si>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</si>
  <si>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</si>
  <si>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</si>
  <si>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</si>
  <si>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</si>
  <si>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</si>
  <si>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</si>
  <si>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</si>
  <si>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</si>
  <si>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</si>
  <si>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</si>
  <si>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</si>
  <si>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</si>
  <si>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</si>
  <si>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</si>
  <si>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</si>
  <si>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</si>
  <si>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</si>
  <si>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</si>
  <si>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</si>
  <si>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</si>
  <si>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</si>
  <si>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</si>
  <si>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</si>
  <si>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</si>
  <si>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</si>
  <si>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</si>
  <si>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</si>
  <si>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</si>
  <si>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</si>
  <si>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</si>
  <si>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</si>
  <si>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</si>
  <si>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</si>
  <si>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</si>
  <si>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</si>
  <si>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</si>
  <si>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</si>
  <si>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</si>
  <si>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</si>
  <si>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</si>
  <si>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</si>
  <si>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</si>
  <si>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</si>
  <si>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</si>
  <si>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</si>
  <si>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</si>
  <si>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</si>
  <si>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</si>
  <si>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</si>
  <si>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</si>
  <si>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</si>
  <si>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</si>
  <si>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</si>
  <si>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</si>
  <si>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</si>
  <si>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</si>
  <si>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</si>
  <si>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</si>
  <si>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</si>
  <si>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</si>
  <si>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</si>
  <si>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</si>
  <si>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</si>
  <si>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</si>
  <si>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</si>
  <si>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</si>
  <si>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</si>
  <si>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</si>
  <si>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</si>
  <si>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</si>
  <si>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</si>
  <si>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</si>
  <si>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</si>
  <si>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</si>
  <si>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</si>
  <si>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</si>
  <si>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</si>
  <si>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</si>
  <si>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</si>
  <si>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</si>
  <si>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</si>
  <si>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</si>
  <si>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</si>
  <si>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</si>
  <si>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</si>
  <si>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</si>
  <si>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</si>
  <si>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</si>
  <si>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</si>
  <si>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</si>
  <si>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</si>
  <si>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</si>
  <si>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</si>
  <si>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</si>
  <si>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</si>
  <si>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</si>
  <si>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</si>
  <si>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</si>
  <si>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</si>
  <si>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</si>
  <si>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</si>
  <si>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</si>
  <si>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</si>
  <si>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</si>
  <si>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</si>
  <si>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</si>
  <si>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</si>
  <si>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</si>
  <si>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</si>
  <si>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</si>
  <si>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</si>
  <si>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</si>
  <si>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</si>
  <si>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</si>
  <si>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</si>
  <si>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</si>
  <si>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</si>
  <si>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</si>
  <si>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</si>
  <si>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</si>
  <si>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</si>
  <si>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</si>
  <si>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</si>
  <si>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</si>
  <si>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</si>
  <si>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</si>
  <si>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</si>
  <si>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</si>
  <si>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</si>
  <si>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</si>
  <si>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</si>
  <si>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</si>
  <si>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</si>
  <si>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</si>
  <si>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</si>
  <si>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</si>
  <si>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</si>
  <si>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</si>
  <si>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</si>
  <si>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</si>
  <si>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</si>
  <si>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</si>
  <si>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</si>
  <si>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</si>
  <si>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</si>
  <si>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</si>
  <si>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</si>
  <si>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</si>
  <si>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</si>
  <si>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</si>
  <si>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</si>
  <si>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</si>
  <si>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</si>
  <si>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</si>
  <si>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</si>
  <si>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</si>
  <si>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</si>
  <si>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</si>
  <si>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</si>
  <si>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</si>
  <si>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</si>
  <si>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</si>
  <si>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</si>
  <si>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</si>
  <si>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</si>
  <si>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</si>
  <si>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</si>
  <si>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</si>
  <si>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</si>
  <si>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</si>
  <si>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</si>
  <si>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</si>
  <si>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</si>
  <si>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</si>
  <si>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</si>
  <si>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</si>
  <si>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</si>
  <si>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</si>
  <si>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</si>
  <si>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</si>
  <si>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</si>
  <si>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</si>
  <si>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</si>
  <si>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</si>
  <si>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</si>
  <si>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</si>
  <si>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</si>
  <si>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</si>
  <si>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</si>
  <si>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</si>
  <si>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</si>
  <si>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</si>
  <si>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</si>
  <si>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</si>
  <si>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</si>
  <si>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</si>
  <si>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</si>
  <si>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</si>
  <si>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</si>
  <si>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</si>
  <si>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</si>
  <si>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</si>
  <si>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</si>
  <si>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</si>
  <si>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</si>
  <si>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</si>
  <si>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</si>
  <si>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</si>
  <si>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</si>
  <si>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</si>
  <si>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</si>
  <si>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</si>
  <si>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</si>
  <si>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</si>
  <si>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</si>
  <si>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</si>
  <si>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</si>
  <si>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</si>
  <si>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</si>
  <si>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</si>
  <si>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</si>
  <si>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</si>
  <si>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</si>
  <si>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</si>
  <si>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</si>
  <si>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</si>
  <si>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</si>
  <si>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</si>
  <si>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</si>
  <si>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</si>
  <si>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</si>
  <si>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</si>
  <si>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</si>
  <si>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</si>
  <si>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</si>
  <si>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</si>
  <si>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</si>
  <si>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</si>
  <si>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</si>
  <si>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</si>
  <si>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</si>
  <si>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</si>
  <si>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</si>
  <si>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</si>
  <si>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</si>
  <si>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</si>
  <si>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</si>
  <si>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</si>
  <si>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</si>
  <si>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</si>
  <si>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</si>
  <si>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</si>
  <si>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</si>
  <si>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</si>
  <si>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</si>
  <si>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</si>
  <si>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</si>
  <si>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</si>
  <si>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</si>
  <si>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</si>
  <si>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</si>
  <si>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</si>
  <si>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</si>
  <si>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</si>
  <si>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</si>
  <si>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</si>
  <si>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</si>
  <si>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</si>
  <si>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</si>
  <si>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</si>
  <si>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</si>
  <si>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</si>
  <si>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</si>
  <si>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</si>
  <si>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</si>
  <si>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</si>
  <si>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</si>
  <si>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</si>
  <si>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</si>
  <si>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</si>
  <si>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</si>
  <si>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</si>
  <si>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</si>
  <si>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</si>
  <si>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</si>
  <si>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</si>
  <si>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</si>
  <si>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</si>
  <si>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</si>
  <si>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</si>
  <si>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</si>
  <si>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</si>
  <si>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</si>
  <si>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</si>
  <si>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</si>
  <si>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</si>
  <si>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</si>
  <si>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</si>
  <si>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</si>
  <si>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</si>
  <si>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</si>
  <si>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</si>
  <si>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</si>
  <si>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</si>
  <si>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</si>
  <si>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</si>
  <si>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</si>
  <si>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</si>
  <si>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</si>
  <si>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</si>
  <si>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</si>
  <si>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</si>
  <si>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</si>
  <si>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</si>
  <si>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</si>
  <si>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</si>
  <si>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</si>
  <si>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</si>
  <si>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</si>
  <si>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</si>
  <si>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</si>
  <si>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</si>
  <si>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</si>
  <si>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</si>
  <si>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</si>
  <si>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</si>
  <si>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</si>
  <si>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</si>
  <si>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</si>
  <si>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</si>
  <si>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</si>
  <si>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</si>
  <si>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</si>
  <si>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</si>
  <si>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</si>
  <si>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</si>
  <si>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</si>
  <si>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</si>
  <si>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</si>
  <si>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</si>
  <si>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</si>
  <si>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</si>
  <si>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</si>
  <si>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</si>
  <si>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</si>
  <si>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</si>
  <si>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</si>
  <si>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</si>
  <si>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</si>
  <si>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</si>
  <si>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</si>
  <si>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</si>
  <si>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</si>
  <si>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</si>
  <si>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</si>
  <si>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</si>
  <si>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</si>
  <si>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</si>
  <si>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</si>
  <si>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</si>
  <si>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</si>
  <si>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</si>
  <si>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</si>
  <si>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</si>
  <si>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</si>
  <si>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</si>
  <si>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</si>
  <si>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</si>
  <si>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</si>
  <si>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</si>
  <si>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</si>
  <si>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</si>
  <si>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</si>
  <si>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</si>
  <si>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</si>
  <si>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</si>
  <si>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</si>
  <si>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</si>
  <si>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</si>
  <si>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</si>
  <si>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</si>
  <si>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</si>
  <si>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</si>
  <si>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</si>
  <si>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</si>
  <si>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</si>
  <si>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</si>
  <si>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</si>
  <si>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</si>
  <si>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</si>
  <si>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</si>
  <si>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</si>
  <si>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</si>
  <si>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</si>
  <si>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</si>
  <si>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</si>
  <si>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</si>
  <si>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</si>
  <si>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</si>
  <si>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</si>
  <si>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</si>
  <si>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</si>
  <si>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</si>
  <si>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</si>
  <si>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</si>
  <si>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</si>
  <si>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</si>
  <si>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</si>
  <si>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</si>
  <si>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</si>
  <si>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</si>
  <si>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</si>
  <si>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</si>
  <si>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</si>
  <si>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</si>
  <si>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</si>
  <si>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</si>
  <si>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</si>
  <si>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</si>
  <si>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</si>
  <si>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</si>
  <si>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</si>
  <si>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</si>
  <si>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</si>
  <si>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</si>
  <si>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</si>
  <si>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</si>
  <si>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</si>
  <si>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</si>
  <si>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</si>
  <si>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</si>
  <si>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</si>
  <si>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</si>
  <si>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</si>
  <si>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</si>
  <si>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</si>
  <si>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</si>
  <si>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</si>
  <si>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</si>
  <si>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</si>
  <si>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</si>
  <si>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</si>
  <si>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</si>
  <si>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</si>
  <si>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</si>
  <si>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</si>
  <si>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</si>
  <si>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</si>
  <si>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</si>
  <si>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</si>
  <si>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</si>
  <si>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</si>
  <si>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</si>
  <si>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</si>
  <si>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</si>
  <si>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</si>
  <si>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</si>
  <si>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</si>
  <si>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</si>
  <si>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</si>
  <si>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</si>
  <si>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</si>
  <si>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</si>
  <si>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</si>
  <si>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</si>
  <si>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</si>
  <si>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</si>
  <si>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</si>
  <si>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</si>
  <si>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</si>
  <si>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</si>
  <si>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</si>
  <si>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</si>
  <si>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</si>
  <si>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</si>
  <si>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</si>
  <si>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</si>
  <si>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</si>
  <si>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</si>
  <si>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</si>
  <si>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</si>
  <si>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</si>
  <si>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</si>
  <si>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</si>
  <si>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</si>
  <si>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</si>
  <si>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</si>
  <si>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</si>
  <si>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</si>
  <si>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</si>
  <si>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</si>
  <si>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</si>
  <si>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</si>
  <si>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</si>
  <si>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</si>
  <si>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</si>
  <si>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</si>
  <si>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</si>
  <si>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</si>
  <si>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</si>
  <si>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</si>
  <si>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</si>
  <si>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</si>
  <si>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</si>
  <si>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</si>
  <si>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</si>
  <si>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</si>
  <si>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</si>
  <si>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</si>
  <si>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</si>
  <si>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</si>
  <si>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</si>
  <si>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</si>
  <si>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</si>
  <si>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</si>
  <si>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</si>
  <si>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</si>
  <si>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</si>
  <si>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</si>
  <si>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</si>
  <si>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</si>
  <si>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</si>
  <si>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</si>
  <si>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</si>
  <si>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</si>
  <si>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</si>
  <si>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</si>
  <si>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</si>
  <si>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</si>
  <si>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</si>
  <si>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</si>
  <si>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</si>
  <si>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</si>
  <si>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</si>
  <si>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</si>
  <si>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</si>
  <si>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</si>
  <si>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</si>
  <si>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</si>
  <si>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</si>
  <si>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</si>
  <si>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</si>
  <si>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</si>
  <si>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</si>
  <si>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</si>
  <si>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</si>
  <si>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</si>
  <si>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</si>
  <si>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</si>
  <si>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</si>
  <si>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</si>
  <si>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</si>
  <si>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</si>
  <si>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</si>
  <si>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</si>
  <si>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</si>
  <si>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</si>
  <si>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</si>
  <si>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</si>
  <si>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</si>
  <si>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</si>
  <si>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</si>
  <si>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</si>
  <si>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</si>
  <si>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</si>
  <si>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</si>
  <si>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</si>
  <si>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</si>
  <si>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</si>
  <si>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</si>
  <si>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</si>
  <si>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</si>
  <si>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</si>
  <si>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</si>
  <si>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</si>
  <si>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</si>
  <si>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</si>
  <si>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</si>
  <si>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</si>
  <si>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</si>
  <si>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</si>
  <si>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</si>
  <si>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</si>
  <si>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</si>
  <si>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</si>
  <si>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</si>
  <si>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</si>
  <si>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</si>
  <si>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</si>
  <si>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</si>
  <si>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</si>
  <si>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</si>
  <si>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</si>
  <si>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</si>
  <si>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</si>
  <si>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</si>
  <si>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</si>
  <si>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</si>
  <si>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</si>
  <si>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</si>
  <si>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</si>
  <si>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</si>
  <si>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</si>
  <si>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</si>
  <si>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</si>
  <si>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</si>
  <si>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</si>
  <si>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</si>
  <si>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</si>
  <si>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</si>
  <si>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</si>
  <si>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</si>
  <si>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</si>
  <si>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</si>
  <si>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</si>
  <si>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</si>
  <si>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</si>
  <si>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</si>
  <si>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</si>
  <si>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</si>
  <si>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</si>
  <si>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</si>
  <si>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</si>
  <si>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</si>
  <si>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</si>
  <si>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</si>
  <si>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</si>
  <si>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</si>
  <si>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</si>
  <si>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</si>
  <si>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</si>
  <si>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</si>
  <si>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</si>
  <si>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</si>
  <si>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</si>
  <si>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</si>
  <si>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</si>
  <si>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</si>
  <si>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</si>
  <si>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</si>
  <si>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</si>
  <si>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</si>
  <si>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</si>
  <si>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</si>
  <si>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</si>
  <si>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</si>
  <si>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</si>
  <si>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</si>
  <si>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</si>
  <si>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</si>
  <si>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</si>
  <si>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</si>
  <si>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</si>
  <si>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</si>
  <si>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</si>
  <si>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</si>
  <si>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</si>
  <si>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</si>
  <si>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</si>
  <si>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</si>
  <si>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</si>
  <si>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</si>
  <si>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</si>
  <si>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</si>
  <si>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</si>
  <si>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</si>
  <si>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</si>
  <si>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</si>
  <si>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</si>
  <si>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</si>
  <si>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</si>
  <si>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</si>
  <si>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</si>
  <si>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</si>
  <si>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</si>
  <si>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</si>
  <si>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</si>
  <si>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</si>
  <si>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</si>
  <si>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</si>
  <si>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</si>
  <si>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</si>
  <si>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</si>
  <si>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</si>
  <si>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</si>
  <si>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</si>
  <si>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</si>
  <si>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</si>
  <si>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</si>
  <si>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</si>
  <si>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</si>
  <si>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</si>
  <si>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</si>
  <si>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</si>
  <si>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</si>
  <si>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</si>
  <si>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</si>
  <si>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</si>
  <si>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</si>
  <si>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</si>
  <si>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</si>
  <si>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</si>
  <si>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</si>
  <si>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</si>
  <si>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</si>
  <si>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</si>
  <si>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</si>
  <si>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</si>
  <si>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</si>
  <si>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</si>
  <si>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</si>
  <si>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</si>
  <si>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</si>
  <si>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</si>
  <si>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</si>
  <si>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</si>
  <si>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</si>
  <si>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</si>
  <si>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</si>
  <si>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</si>
  <si>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</si>
  <si>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</si>
  <si>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</si>
  <si>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</si>
  <si>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</si>
  <si>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</si>
  <si>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</si>
  <si>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</si>
  <si>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</si>
  <si>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</si>
  <si>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</si>
  <si>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</si>
  <si>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</si>
  <si>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</si>
  <si>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</si>
  <si>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</si>
  <si>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</si>
  <si>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</si>
  <si>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</si>
  <si>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</si>
  <si>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</si>
  <si>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</si>
  <si>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</si>
  <si>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</si>
  <si>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</si>
  <si>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</si>
  <si>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</si>
  <si>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</si>
  <si>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</si>
  <si>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</si>
  <si>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</si>
  <si>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</si>
  <si>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</si>
  <si>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</si>
  <si>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</si>
  <si>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</si>
  <si>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</si>
  <si>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</si>
  <si>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</si>
  <si>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</si>
  <si>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</si>
  <si>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</si>
  <si>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</si>
  <si>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</si>
  <si>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</si>
  <si>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</si>
  <si>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</si>
  <si>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</si>
  <si>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</si>
  <si>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</si>
  <si>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</si>
  <si>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</si>
  <si>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</si>
  <si>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</si>
  <si>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</si>
  <si>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</si>
  <si>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</si>
  <si>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</si>
  <si>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</si>
  <si>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</si>
  <si>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</si>
  <si>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</si>
  <si>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</si>
  <si>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</si>
  <si>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</si>
  <si>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</si>
  <si>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</si>
  <si>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</si>
  <si>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</si>
  <si>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</si>
  <si>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</si>
  <si>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</si>
  <si>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</si>
  <si>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</si>
  <si>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</si>
  <si>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</si>
  <si>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</si>
  <si>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</si>
  <si>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</si>
  <si>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</si>
  <si>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</si>
  <si>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</si>
  <si>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</si>
  <si>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</si>
  <si>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</si>
  <si>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</si>
  <si>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</si>
  <si>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</si>
  <si>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</si>
  <si>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</si>
  <si>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</si>
  <si>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</si>
  <si>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</si>
  <si>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</si>
  <si>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</si>
  <si>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</si>
  <si>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</si>
  <si>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</si>
  <si>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</si>
  <si>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</si>
  <si>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</si>
  <si>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</si>
  <si>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</si>
  <si>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</si>
  <si>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</si>
  <si>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</si>
  <si>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</si>
  <si>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</si>
  <si>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</si>
  <si>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</si>
  <si>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</si>
  <si>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</si>
  <si>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</si>
  <si>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</si>
  <si>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</si>
  <si>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</si>
  <si>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</si>
  <si>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</si>
  <si>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</si>
  <si>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</si>
  <si>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</si>
  <si>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</si>
  <si>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</si>
  <si>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</si>
  <si>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</si>
  <si>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</si>
  <si>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</si>
  <si>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</si>
  <si>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</si>
  <si>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</si>
  <si>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</si>
  <si>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</si>
  <si>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</si>
  <si>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</si>
  <si>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</si>
  <si>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</si>
  <si>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</si>
  <si>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</si>
  <si>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</si>
  <si>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</si>
  <si>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</si>
  <si>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</si>
  <si>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</si>
  <si>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</si>
  <si>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</si>
  <si>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</si>
  <si>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</si>
  <si>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</si>
  <si>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</si>
  <si>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</si>
  <si>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</si>
  <si>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</si>
  <si>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</si>
  <si>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</si>
  <si>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</si>
  <si>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</si>
  <si>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</si>
  <si>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</si>
  <si>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</si>
  <si>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</si>
  <si>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</si>
  <si>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</si>
  <si>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</si>
  <si>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</si>
  <si>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</si>
  <si>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</si>
  <si>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</si>
  <si>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</si>
  <si>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</si>
  <si>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</si>
  <si>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</si>
  <si>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</si>
  <si>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</si>
  <si>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</si>
  <si>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</si>
  <si>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</si>
  <si>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</si>
  <si>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</si>
  <si>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</si>
  <si>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</si>
  <si>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</si>
  <si>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</si>
  <si>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</si>
  <si>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</si>
  <si>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</si>
  <si>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</si>
  <si>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</si>
  <si>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</si>
  <si>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</si>
  <si>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</si>
  <si>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</si>
  <si>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</si>
  <si>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</si>
  <si>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</si>
  <si>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</si>
  <si>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</si>
  <si>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</si>
  <si>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</si>
  <si>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</si>
  <si>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</si>
  <si>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</si>
  <si>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</si>
  <si>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</si>
  <si>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</si>
  <si>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</si>
  <si>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</si>
  <si>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</si>
  <si>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</si>
  <si>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</si>
  <si>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</si>
  <si>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</si>
  <si>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</si>
  <si>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</si>
  <si>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</si>
  <si>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</si>
  <si>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</si>
  <si>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</si>
  <si>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</si>
  <si>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</si>
  <si>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</si>
  <si>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</si>
  <si>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</si>
  <si>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</si>
  <si>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</si>
  <si>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</si>
  <si>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</si>
  <si>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</si>
  <si>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</si>
  <si>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</si>
  <si>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</si>
  <si>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</si>
  <si>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</si>
  <si>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</si>
  <si>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</si>
  <si>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</si>
  <si>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</si>
  <si>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</si>
  <si>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</si>
  <si>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</si>
  <si>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</si>
  <si>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</si>
  <si>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</si>
  <si>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</si>
  <si>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</si>
  <si>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</si>
  <si>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</si>
  <si>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</si>
  <si>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</si>
  <si>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</si>
  <si>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</si>
  <si>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</si>
  <si>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</si>
  <si>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</si>
  <si>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</si>
  <si>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</si>
  <si>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</si>
  <si>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</si>
  <si>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</si>
  <si>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</si>
  <si>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</si>
  <si>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</si>
  <si>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</si>
  <si>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</si>
  <si>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</si>
  <si>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</si>
  <si>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</si>
  <si>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</si>
  <si>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</si>
  <si>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</si>
  <si>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</si>
  <si>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</si>
  <si>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</si>
  <si>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</si>
  <si>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</si>
  <si>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</si>
  <si>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</si>
  <si>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</si>
  <si>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</si>
  <si>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</si>
  <si>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</si>
  <si>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</si>
  <si>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</si>
  <si>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</si>
  <si>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</si>
  <si>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</si>
  <si>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</si>
  <si>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</si>
  <si>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</si>
  <si>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</si>
  <si>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</si>
  <si>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</si>
  <si>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</si>
  <si>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</si>
  <si>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</si>
  <si>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</si>
  <si>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</si>
  <si>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</si>
  <si>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</si>
  <si>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</si>
  <si>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</si>
  <si>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</si>
  <si>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</si>
  <si>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</si>
  <si>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</si>
  <si>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</si>
  <si>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</si>
  <si>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</si>
  <si>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</si>
  <si>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</si>
  <si>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</si>
  <si>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</si>
  <si>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</si>
  <si>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</si>
  <si>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</si>
  <si>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</si>
  <si>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</si>
  <si>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</si>
  <si>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</si>
  <si>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</si>
  <si>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</si>
  <si>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</si>
  <si>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</si>
  <si>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</si>
  <si>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</si>
  <si>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</si>
  <si>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</si>
  <si>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</si>
  <si>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</si>
  <si>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</si>
  <si>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</si>
  <si>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</si>
  <si>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</si>
  <si>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</si>
  <si>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</si>
  <si>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</si>
  <si>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</si>
  <si>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</si>
  <si>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</si>
  <si>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</si>
  <si>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</si>
  <si>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</si>
  <si>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</si>
  <si>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</si>
  <si>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</si>
  <si>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</si>
  <si>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</si>
  <si>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</si>
  <si>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</si>
  <si>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</si>
  <si>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</si>
  <si>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</si>
  <si>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</si>
  <si>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</si>
  <si>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</si>
  <si>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</si>
  <si>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</si>
  <si>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</si>
  <si>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</si>
  <si>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</si>
  <si>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</si>
  <si>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</si>
  <si>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</si>
  <si>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</si>
  <si>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</si>
  <si>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</si>
  <si>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</si>
  <si>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</si>
  <si>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</si>
  <si>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</si>
  <si>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</si>
  <si>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</si>
  <si>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</si>
  <si>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</si>
  <si>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</si>
  <si>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</si>
  <si>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</si>
  <si>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</si>
  <si>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</si>
  <si>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</si>
  <si>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</si>
  <si>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</si>
  <si>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</si>
  <si>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</si>
  <si>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</si>
  <si>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</si>
  <si>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</si>
  <si>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</si>
  <si>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</si>
  <si>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</si>
  <si>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</si>
  <si>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</si>
  <si>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</si>
  <si>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</si>
  <si>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</si>
  <si>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</si>
  <si>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</si>
  <si>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</si>
  <si>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</si>
  <si>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</si>
  <si>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</si>
  <si>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</si>
  <si>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</si>
  <si>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</si>
  <si>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</si>
  <si>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</si>
  <si>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</si>
  <si>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</si>
  <si>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</si>
  <si>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</si>
  <si>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</si>
  <si>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</si>
  <si>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</si>
  <si>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</si>
  <si>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</si>
  <si>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</si>
  <si>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</si>
  <si>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</si>
  <si>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</si>
  <si>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</si>
  <si>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</si>
  <si>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</si>
  <si>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</si>
  <si>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</si>
  <si>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</si>
  <si>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</si>
  <si>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</si>
  <si>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</si>
  <si>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</si>
  <si>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</si>
  <si>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</si>
  <si>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</si>
  <si>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</si>
  <si>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</si>
  <si>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</si>
  <si>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</si>
  <si>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</si>
  <si>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</si>
  <si>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</si>
  <si>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</si>
  <si>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</si>
  <si>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</si>
  <si>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</si>
  <si>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</si>
  <si>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</si>
  <si>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</si>
  <si>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</si>
  <si>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</si>
  <si>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</si>
  <si>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</si>
  <si>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</si>
  <si>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</si>
  <si>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</si>
  <si>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</si>
  <si>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</si>
  <si>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</si>
  <si>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</si>
  <si>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</si>
  <si>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</si>
  <si>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</si>
  <si>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</si>
  <si>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</si>
  <si>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</si>
  <si>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</si>
  <si>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</si>
  <si>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</si>
  <si>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</si>
  <si>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</si>
  <si>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</si>
  <si>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</si>
  <si>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</si>
  <si>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</si>
  <si>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</si>
  <si>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</si>
  <si>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</si>
  <si>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</si>
  <si>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</si>
  <si>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</si>
  <si>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</si>
  <si>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</si>
  <si>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</si>
  <si>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</si>
  <si>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</si>
  <si>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</si>
  <si>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</si>
  <si>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</si>
  <si>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</si>
  <si>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</si>
  <si>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</si>
  <si>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</si>
  <si>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</si>
  <si>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</si>
  <si>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</si>
  <si>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</si>
  <si>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</si>
  <si>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</si>
  <si>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</si>
  <si>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</si>
  <si>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</si>
  <si>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</si>
  <si>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</si>
  <si>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</si>
  <si>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</si>
  <si>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</si>
  <si>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</si>
  <si>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</si>
  <si>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</si>
  <si>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</si>
  <si>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</si>
  <si>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</si>
  <si>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</si>
  <si>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</si>
  <si>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</si>
  <si>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</si>
  <si>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</si>
  <si>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</si>
  <si>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</si>
  <si>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</si>
  <si>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</si>
  <si>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</si>
  <si>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</si>
  <si>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</si>
  <si>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</si>
  <si>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</si>
  <si>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</si>
  <si>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</si>
  <si>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</si>
  <si>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</si>
  <si>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</si>
  <si>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</si>
  <si>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</si>
  <si>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</si>
  <si>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</si>
  <si>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</si>
  <si>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</si>
  <si>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</si>
  <si>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</si>
  <si>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</si>
  <si>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</si>
  <si>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</si>
  <si>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</si>
  <si>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</si>
  <si>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</si>
  <si>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</si>
  <si>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</si>
  <si>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</si>
  <si>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</si>
  <si>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</si>
  <si>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</si>
  <si>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</si>
  <si>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</si>
  <si>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</si>
  <si>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</si>
  <si>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</si>
  <si>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</si>
  <si>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</si>
  <si>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</si>
  <si>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</si>
  <si>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</si>
  <si>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</si>
  <si>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</si>
  <si>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</si>
  <si>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</si>
  <si>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</si>
  <si>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</si>
  <si>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</si>
  <si>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</si>
  <si>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</si>
  <si>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</si>
  <si>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</si>
  <si>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</si>
  <si>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</si>
  <si>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</si>
  <si>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</si>
  <si>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</si>
  <si>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</si>
  <si>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</si>
  <si>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</si>
  <si>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</si>
  <si>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</si>
  <si>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</si>
  <si>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</si>
  <si>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</si>
  <si>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</si>
  <si>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</si>
  <si>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</si>
  <si>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</si>
  <si>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</si>
  <si>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</si>
  <si>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</si>
  <si>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</si>
  <si>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</si>
  <si>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</si>
  <si>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</si>
  <si>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</si>
  <si>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</si>
  <si>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</si>
  <si>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</si>
  <si>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</si>
  <si>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</si>
  <si>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</si>
  <si>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</si>
  <si>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</si>
  <si>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</si>
  <si>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</si>
  <si>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</si>
  <si>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</si>
  <si>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</si>
  <si>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</si>
  <si>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</si>
  <si>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</si>
  <si>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</si>
  <si>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</si>
  <si>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</si>
  <si>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</si>
  <si>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</si>
  <si>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</si>
  <si>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</si>
  <si>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</si>
  <si>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</si>
  <si>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</si>
  <si>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</si>
  <si>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</si>
  <si>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</si>
  <si>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</si>
  <si>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</si>
  <si>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</si>
  <si>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</si>
  <si>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</si>
  <si>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</si>
  <si>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</si>
  <si>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</si>
  <si>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</si>
  <si>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</si>
  <si>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</si>
  <si>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</si>
  <si>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</si>
  <si>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</si>
  <si>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</si>
  <si>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</si>
  <si>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</si>
  <si>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</si>
  <si>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</si>
  <si>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</si>
  <si>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</si>
  <si>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</si>
  <si>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</si>
  <si>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</si>
  <si>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</si>
  <si>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</si>
  <si>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</si>
  <si>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</si>
  <si>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</si>
  <si>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</si>
  <si>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</si>
  <si>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</si>
  <si>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</si>
  <si>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</si>
  <si>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</si>
  <si>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</si>
  <si>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</si>
  <si>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</si>
  <si>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</si>
  <si>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</si>
  <si>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</si>
  <si>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</si>
  <si>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</si>
  <si>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</si>
  <si>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</si>
  <si>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</si>
  <si>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</si>
  <si>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</si>
  <si>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</si>
  <si>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</si>
  <si>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</si>
  <si>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</si>
  <si>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</si>
  <si>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</si>
  <si>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</si>
  <si>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</si>
  <si>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</si>
  <si>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</si>
  <si>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</si>
  <si>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</si>
  <si>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</si>
  <si>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</si>
  <si>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</si>
  <si>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</si>
  <si>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</si>
  <si>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</si>
  <si>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</si>
  <si>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</si>
  <si>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</si>
  <si>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</si>
  <si>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</si>
  <si>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</si>
  <si>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</si>
  <si>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</si>
  <si>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</si>
  <si>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</si>
  <si>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</si>
  <si>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</si>
  <si>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</si>
  <si>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</si>
  <si>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</si>
  <si>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</si>
  <si>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</si>
  <si>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</si>
  <si>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</si>
  <si>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</si>
  <si>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</si>
  <si>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</si>
  <si>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</si>
  <si>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</si>
  <si>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</si>
  <si>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</si>
  <si>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</si>
  <si>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</si>
  <si>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</si>
  <si>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</si>
  <si>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</si>
  <si>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</si>
  <si>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</si>
  <si>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</si>
  <si>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</si>
  <si>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</si>
  <si>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</si>
  <si>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</si>
  <si>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</si>
  <si>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</si>
  <si>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</si>
  <si>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</si>
  <si>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</si>
  <si>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</si>
  <si>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</si>
  <si>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</si>
  <si>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</si>
  <si>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</si>
  <si>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</si>
  <si>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</si>
  <si>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</si>
  <si>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</si>
  <si>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</si>
  <si>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</si>
  <si>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</si>
  <si>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</si>
  <si>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</si>
  <si>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</si>
  <si>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</si>
  <si>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</si>
  <si>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</si>
  <si>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</si>
  <si>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</si>
  <si>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</si>
  <si>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</si>
  <si>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</si>
  <si>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</si>
  <si>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</si>
  <si>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</si>
  <si>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</si>
  <si>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</si>
  <si>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</si>
  <si>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</si>
  <si>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</si>
  <si>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</si>
  <si>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</si>
  <si>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</si>
  <si>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</si>
  <si>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</si>
  <si>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</si>
  <si>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</si>
  <si>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</si>
  <si>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</si>
  <si>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</si>
  <si>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</si>
  <si>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</si>
  <si>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</si>
  <si>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</si>
  <si>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</si>
  <si>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</si>
  <si>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</si>
  <si>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</si>
  <si>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</si>
  <si>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</si>
  <si>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</si>
  <si>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</si>
  <si>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</si>
  <si>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</si>
  <si>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</si>
  <si>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</si>
  <si>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</si>
  <si>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</si>
  <si>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</si>
  <si>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</si>
  <si>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</si>
  <si>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</si>
  <si>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</si>
  <si>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</si>
  <si>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</si>
  <si>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</si>
  <si>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</si>
  <si>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</si>
  <si>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</si>
  <si>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</si>
  <si>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</si>
  <si>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</si>
  <si>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</si>
  <si>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</si>
  <si>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</si>
  <si>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</si>
  <si>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</si>
  <si>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</si>
  <si>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</si>
  <si>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</si>
  <si>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</si>
  <si>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</si>
  <si>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</si>
  <si>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</si>
  <si>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</si>
  <si>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</si>
  <si>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</si>
  <si>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</si>
  <si>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</si>
  <si>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</si>
  <si>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</si>
  <si>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</si>
  <si>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</si>
  <si>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</si>
  <si>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</si>
  <si>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</si>
  <si>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</si>
  <si>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</si>
  <si>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</si>
  <si>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</si>
  <si>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</si>
  <si>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</si>
  <si>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</si>
  <si>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</si>
  <si>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</si>
  <si>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</si>
  <si>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</si>
  <si>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</si>
  <si>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</si>
  <si>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</si>
  <si>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</si>
  <si>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</si>
  <si>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</si>
  <si>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</si>
  <si>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</si>
  <si>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</si>
  <si>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</si>
  <si>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</si>
  <si>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</si>
  <si>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</si>
  <si>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</si>
  <si>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</si>
  <si>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</si>
  <si>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</si>
  <si>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</si>
  <si>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</si>
  <si>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</si>
  <si>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</si>
  <si>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</si>
  <si>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</si>
  <si>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</si>
  <si>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</si>
  <si>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</si>
  <si>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</si>
  <si>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</si>
  <si>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</si>
  <si>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</si>
  <si>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</si>
  <si>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</si>
  <si>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</si>
  <si>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</si>
  <si>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</si>
  <si>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</si>
  <si>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</si>
  <si>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</si>
  <si>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</si>
  <si>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</si>
  <si>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</si>
  <si>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</si>
  <si>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</si>
  <si>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</si>
  <si>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</si>
  <si>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</si>
  <si>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</si>
  <si>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</si>
  <si>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</si>
  <si>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</si>
  <si>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</si>
  <si>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</si>
  <si>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</si>
  <si>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</si>
  <si>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</si>
  <si>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</si>
  <si>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</si>
  <si>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</si>
  <si>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</si>
  <si>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</si>
  <si>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</si>
  <si>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</si>
  <si>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</si>
  <si>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</si>
  <si>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</si>
  <si>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</si>
  <si>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</si>
  <si>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</si>
  <si>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</si>
  <si>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</si>
  <si>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</si>
  <si>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</si>
  <si>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</si>
  <si>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</si>
  <si>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</si>
  <si>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</si>
  <si>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</si>
  <si>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</si>
  <si>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</si>
  <si>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</si>
  <si>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</si>
  <si>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</si>
  <si>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</si>
  <si>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</si>
  <si>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</si>
  <si>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</si>
  <si>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</si>
  <si>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</si>
  <si>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</si>
  <si>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</si>
  <si>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</si>
  <si>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</si>
  <si>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</si>
  <si>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</si>
  <si>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</si>
  <si>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</si>
  <si>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</si>
  <si>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</si>
  <si>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</si>
  <si>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</si>
  <si>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</si>
  <si>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</si>
  <si>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</si>
  <si>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</si>
  <si>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</si>
  <si>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</si>
  <si>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</si>
  <si>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</si>
  <si>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</si>
  <si>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</si>
  <si>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</si>
  <si>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</si>
  <si>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</si>
  <si>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</si>
  <si>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</si>
  <si>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</si>
  <si>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</si>
  <si>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</si>
  <si>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</si>
  <si>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</si>
  <si>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</si>
  <si>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</si>
  <si>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</si>
  <si>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</si>
  <si>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</si>
  <si>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</si>
  <si>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</si>
  <si>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</si>
  <si>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</si>
  <si>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</si>
  <si>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</si>
  <si>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</si>
  <si>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</si>
  <si>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</si>
  <si>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</si>
  <si>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</si>
  <si>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</si>
  <si>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</si>
  <si>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</si>
  <si>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</si>
  <si>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</si>
  <si>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</si>
  <si>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</si>
  <si>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</si>
  <si>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</si>
  <si>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</si>
  <si>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</si>
  <si>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</si>
  <si>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</si>
  <si>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</si>
  <si>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</si>
  <si>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</si>
  <si>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</si>
  <si>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</si>
  <si>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</si>
  <si>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</si>
  <si>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</si>
  <si>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</si>
  <si>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</si>
  <si>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</si>
  <si>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</si>
  <si>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</si>
  <si>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</si>
  <si>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</si>
  <si>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</si>
  <si>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</si>
  <si>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</si>
  <si>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</si>
  <si>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</si>
  <si>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</si>
  <si>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</si>
  <si>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</si>
  <si>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</si>
  <si>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</si>
  <si>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</si>
  <si>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</si>
  <si>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</si>
  <si>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</si>
  <si>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</si>
  <si>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</si>
  <si>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</si>
  <si>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</si>
  <si>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</si>
  <si>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</si>
  <si>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</si>
  <si>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</si>
  <si>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</si>
  <si>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</si>
  <si>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</si>
  <si>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</si>
  <si>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</si>
  <si>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</si>
  <si>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</si>
  <si>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</si>
  <si>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</si>
  <si>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</si>
  <si>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</si>
  <si>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</si>
  <si>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</si>
  <si>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</si>
  <si>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</si>
  <si>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</si>
  <si>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</si>
  <si>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</si>
  <si>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</si>
  <si>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</si>
  <si>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</si>
  <si>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</si>
  <si>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</si>
  <si>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</si>
  <si>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</si>
  <si>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</si>
  <si>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</si>
  <si>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</si>
  <si>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</si>
  <si>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</si>
  <si>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</si>
  <si>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</si>
  <si>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</si>
  <si>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</si>
  <si>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</si>
  <si>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</si>
  <si>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</si>
  <si>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</si>
  <si>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</si>
  <si>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</si>
  <si>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</si>
  <si>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</si>
  <si>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</si>
  <si>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</si>
  <si>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</si>
  <si>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</si>
  <si>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</si>
  <si>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</si>
  <si>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</si>
  <si>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</si>
  <si>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</si>
  <si>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</si>
  <si>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</si>
  <si>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</si>
  <si>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</si>
  <si>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</si>
  <si>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</si>
  <si>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</si>
  <si>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</si>
  <si>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</si>
  <si>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</si>
  <si>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</si>
  <si>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</si>
  <si>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</si>
  <si>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</si>
  <si>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</si>
  <si>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</si>
  <si>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</si>
  <si>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</si>
  <si>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</si>
  <si>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</si>
  <si>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</si>
  <si>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</si>
  <si>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</si>
  <si>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</si>
  <si>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</si>
  <si>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</si>
  <si>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</si>
  <si>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</si>
  <si>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</si>
  <si>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</si>
  <si>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</si>
  <si>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</si>
  <si>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</si>
  <si>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</si>
  <si>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</si>
  <si>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</si>
  <si>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</si>
  <si>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</si>
  <si>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</si>
  <si>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</si>
  <si>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</si>
  <si>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</si>
  <si>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</si>
  <si>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</si>
  <si>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</si>
  <si>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</si>
  <si>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</si>
  <si>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</si>
  <si>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</si>
  <si>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</si>
  <si>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</si>
  <si>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</si>
  <si>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</si>
  <si>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</si>
  <si>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</si>
  <si>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</si>
  <si>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</si>
  <si>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</si>
  <si>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</si>
  <si>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</si>
  <si>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</si>
  <si>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</si>
  <si>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</si>
  <si>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</si>
  <si>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</si>
  <si>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</si>
  <si>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</si>
  <si>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</si>
  <si>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</si>
  <si>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</si>
  <si>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</si>
  <si>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</si>
  <si>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</si>
  <si>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</si>
  <si>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</si>
  <si>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</si>
  <si>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</si>
  <si>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</si>
  <si>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</si>
  <si>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</si>
  <si>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</si>
  <si>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</si>
  <si>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</si>
  <si>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</si>
  <si>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</si>
  <si>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</si>
  <si>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</si>
  <si>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</si>
  <si>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</si>
  <si>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</si>
  <si>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</si>
  <si>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</si>
  <si>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</si>
  <si>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</si>
  <si>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</si>
  <si>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</si>
  <si>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</si>
  <si>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</si>
  <si>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</si>
  <si>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</si>
  <si>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</si>
  <si>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</si>
  <si>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</si>
  <si>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</si>
  <si>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</si>
  <si>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</si>
  <si>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</si>
  <si>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</si>
  <si>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</si>
  <si>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</si>
  <si>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</si>
  <si>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</si>
  <si>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</si>
  <si>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</si>
  <si>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</si>
  <si>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</si>
  <si>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</si>
  <si>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</si>
  <si>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</si>
  <si>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</si>
  <si>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</si>
  <si>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</si>
  <si>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</si>
  <si>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</si>
  <si>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</si>
  <si>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</si>
  <si>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</si>
  <si>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</si>
  <si>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</si>
  <si>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</si>
  <si>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</si>
  <si>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</si>
  <si>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</si>
  <si>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</si>
  <si>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</si>
  <si>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</si>
  <si>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</si>
  <si>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</si>
  <si>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</si>
  <si>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</si>
  <si>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</si>
  <si>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</si>
  <si>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</si>
  <si>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</si>
  <si>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</si>
  <si>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</si>
  <si>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</si>
  <si>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</si>
  <si>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</si>
  <si>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</si>
  <si>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</si>
  <si>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</si>
  <si>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</si>
  <si>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</si>
  <si>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</si>
  <si>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</si>
  <si>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</si>
  <si>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</si>
  <si>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</si>
  <si>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</si>
  <si>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</si>
  <si>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</si>
  <si>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</si>
  <si>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</si>
  <si>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</si>
  <si>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</si>
  <si>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</si>
  <si>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</si>
  <si>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</si>
  <si>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</si>
  <si>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</si>
  <si>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</si>
  <si>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</si>
  <si>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</si>
  <si>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</si>
  <si>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</si>
  <si>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</si>
  <si>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</si>
  <si>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</si>
  <si>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</si>
  <si>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</si>
  <si>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</si>
  <si>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</si>
  <si>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</si>
  <si>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</si>
  <si>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</si>
  <si>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</si>
  <si>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</si>
  <si>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</si>
  <si>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</si>
  <si>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</si>
  <si>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</si>
  <si>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</si>
  <si>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</si>
  <si>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</si>
  <si>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</si>
  <si>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</si>
  <si>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</si>
  <si>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</si>
  <si>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</si>
  <si>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</si>
  <si>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</si>
  <si>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</si>
  <si>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</si>
  <si>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</si>
  <si>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</si>
  <si>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</si>
  <si>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</si>
  <si>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</si>
  <si>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</si>
  <si>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</si>
  <si>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</si>
  <si>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</si>
  <si>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</si>
  <si>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</si>
  <si>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</si>
  <si>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</si>
  <si>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</si>
  <si>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</si>
  <si>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</si>
  <si>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</si>
  <si>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</si>
  <si>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</si>
  <si>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</si>
  <si>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</si>
  <si>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</si>
  <si>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</si>
  <si>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</si>
  <si>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</si>
  <si>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</si>
  <si>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</si>
  <si>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</si>
  <si>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</si>
  <si>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</si>
  <si>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</si>
  <si>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</si>
  <si>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</si>
  <si>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</si>
  <si>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</si>
  <si>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</si>
  <si>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</si>
  <si>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</si>
  <si>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</si>
  <si>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</si>
  <si>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</si>
  <si>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</si>
  <si>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</si>
  <si>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</si>
  <si>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</si>
  <si>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</si>
  <si>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</si>
  <si>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</si>
  <si>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</si>
  <si>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</si>
  <si>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</si>
  <si>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</si>
  <si>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</si>
  <si>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</si>
  <si>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</si>
  <si>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</si>
  <si>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</si>
  <si>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</si>
  <si>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</si>
  <si>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</si>
  <si>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</si>
  <si>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</si>
  <si>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</si>
  <si>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</si>
  <si>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</si>
  <si>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</si>
  <si>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</si>
  <si>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</si>
  <si>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</si>
  <si>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</si>
  <si>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</si>
  <si>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</si>
  <si>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</si>
  <si>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</si>
  <si>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</si>
  <si>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</si>
  <si>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</si>
  <si>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</si>
  <si>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</si>
  <si>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</si>
  <si>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</si>
  <si>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</si>
  <si>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</si>
  <si>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</si>
  <si>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</si>
  <si>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</si>
  <si>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</si>
  <si>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</si>
  <si>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</si>
  <si>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</si>
  <si>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</si>
  <si>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</si>
  <si>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</si>
  <si>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</si>
  <si>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</si>
  <si>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</si>
  <si>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</si>
  <si>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</si>
  <si>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</si>
  <si>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</si>
  <si>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</si>
  <si>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</si>
  <si>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</si>
  <si>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</si>
  <si>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</si>
  <si>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</si>
  <si>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</si>
  <si>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</si>
  <si>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</si>
  <si>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</si>
  <si>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</si>
  <si>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</si>
  <si>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</si>
  <si>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</si>
  <si>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</si>
  <si>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</si>
  <si>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</si>
  <si>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</si>
  <si>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</si>
  <si>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</si>
  <si>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</si>
  <si>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</si>
  <si>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</si>
  <si>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</si>
  <si>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</si>
  <si>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</si>
  <si>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</si>
  <si>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</si>
  <si>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</si>
  <si>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</si>
  <si>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</si>
  <si>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</si>
  <si>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</si>
  <si>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</si>
  <si>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</si>
  <si>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</si>
  <si>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</si>
  <si>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</si>
  <si>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</si>
  <si>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</si>
  <si>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</si>
  <si>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</si>
  <si>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</si>
  <si>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</si>
  <si>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</si>
  <si>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</si>
  <si>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</si>
  <si>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</si>
  <si>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</si>
  <si>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</si>
  <si>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</si>
  <si>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</si>
  <si>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</si>
  <si>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</si>
  <si>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</si>
  <si>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</si>
  <si>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</si>
  <si>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</si>
  <si>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</si>
  <si>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</si>
  <si>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</si>
  <si>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</si>
  <si>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</si>
  <si>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</si>
  <si>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</si>
  <si>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</si>
  <si>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</si>
  <si>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</si>
  <si>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</si>
  <si>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</si>
  <si>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</si>
  <si>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</si>
  <si>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</si>
  <si>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</si>
  <si>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</si>
  <si>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</si>
  <si>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</si>
  <si>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</si>
  <si>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</si>
  <si>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</si>
  <si>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</si>
  <si>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</si>
  <si>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</si>
  <si>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</si>
  <si>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</si>
  <si>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</si>
  <si>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</si>
  <si>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</si>
  <si>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</si>
  <si>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</si>
  <si>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</si>
  <si>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</si>
  <si>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</si>
  <si>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</si>
  <si>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</si>
  <si>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</si>
  <si>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</si>
  <si>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</si>
  <si>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</si>
  <si>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</si>
  <si>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</si>
  <si>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</si>
  <si>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</si>
  <si>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</si>
  <si>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</si>
  <si>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</si>
  <si>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</si>
  <si>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</si>
  <si>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</si>
  <si>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</si>
  <si>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</si>
  <si>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</si>
  <si>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</si>
  <si>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</si>
  <si>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</si>
  <si>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</si>
  <si>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</si>
  <si>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</si>
  <si>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</si>
  <si>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</si>
  <si>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</si>
  <si>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</si>
  <si>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</si>
  <si>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</si>
  <si>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</si>
  <si>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</si>
  <si>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</si>
  <si>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</si>
  <si>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</si>
  <si>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</si>
  <si>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</si>
  <si>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</si>
  <si>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</si>
  <si>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</si>
  <si>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</si>
  <si>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</si>
  <si>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</si>
  <si>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</si>
  <si>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</si>
  <si>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</si>
  <si>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</si>
  <si>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</si>
  <si>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</si>
  <si>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</si>
  <si>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</si>
  <si>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</si>
  <si>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</si>
  <si>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</si>
  <si>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</si>
  <si>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</si>
  <si>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</si>
  <si>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</si>
  <si>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</si>
  <si>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</si>
  <si>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</si>
  <si>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</si>
  <si>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</si>
  <si>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</si>
  <si>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</si>
  <si>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</si>
  <si>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</si>
  <si>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</si>
  <si>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</si>
  <si>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</si>
  <si>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</si>
  <si>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</si>
  <si>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</si>
  <si>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</si>
  <si>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</si>
  <si>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</si>
  <si>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</si>
  <si>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</si>
  <si>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</si>
  <si>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</si>
  <si>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</si>
  <si>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</si>
  <si>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</si>
  <si>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</si>
  <si>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</si>
  <si>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</si>
  <si>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</si>
  <si>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</si>
  <si>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</si>
  <si>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</si>
  <si>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</si>
  <si>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</si>
  <si>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</si>
  <si>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</si>
  <si>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</si>
  <si>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</si>
  <si>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</si>
  <si>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</si>
  <si>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</si>
  <si>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</si>
  <si>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</si>
  <si>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</si>
  <si>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</si>
  <si>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</si>
  <si>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</si>
  <si>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</si>
  <si>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</si>
  <si>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</si>
  <si>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</si>
  <si>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</si>
  <si>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</si>
  <si>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</si>
  <si>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</si>
  <si>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</si>
  <si>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</si>
  <si>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</si>
  <si>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</si>
  <si>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</si>
  <si>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</si>
  <si>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</si>
  <si>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</si>
  <si>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</si>
  <si>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</si>
  <si>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</si>
  <si>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</si>
  <si>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</si>
  <si>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</si>
  <si>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</si>
  <si>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</si>
  <si>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</si>
  <si>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</si>
  <si>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</si>
  <si>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</si>
  <si>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</si>
  <si>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</si>
  <si>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</si>
  <si>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</si>
  <si>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</si>
  <si>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</si>
  <si>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</si>
  <si>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</si>
  <si>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</si>
  <si>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</si>
  <si>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</si>
  <si>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</si>
  <si>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</si>
  <si>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</si>
  <si>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</si>
  <si>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</si>
  <si>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</si>
  <si>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</si>
  <si>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</si>
  <si>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</si>
  <si>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</si>
  <si>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</si>
  <si>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</si>
  <si>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</si>
  <si>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</si>
  <si>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</si>
  <si>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</si>
  <si>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</si>
  <si>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</si>
  <si>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</si>
  <si>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</si>
  <si>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</si>
  <si>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</si>
  <si>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</si>
  <si>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</si>
  <si>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</si>
  <si>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</si>
  <si>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</si>
  <si>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</si>
  <si>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</si>
  <si>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</si>
  <si>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</si>
  <si>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</si>
  <si>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</si>
  <si>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</si>
  <si>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</si>
  <si>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</si>
  <si>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</si>
  <si>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</si>
  <si>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</si>
  <si>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</si>
  <si>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</si>
  <si>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</si>
  <si>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</si>
  <si>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</si>
  <si>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</si>
  <si>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</si>
  <si>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</si>
  <si>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</si>
  <si>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</si>
  <si>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</si>
  <si>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</si>
  <si>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</si>
  <si>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</si>
  <si>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</si>
  <si>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</si>
  <si>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</si>
  <si>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</si>
  <si>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</si>
  <si>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</si>
  <si>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</si>
  <si>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</si>
  <si>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</si>
  <si>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</si>
  <si>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</si>
  <si>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</si>
  <si>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</si>
  <si>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</si>
  <si>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</si>
  <si>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</si>
  <si>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</si>
  <si>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</si>
  <si>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</si>
  <si>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</si>
  <si>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</si>
  <si>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</si>
  <si>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</si>
  <si>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</si>
  <si>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</si>
  <si>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</si>
  <si>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</si>
  <si>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</si>
  <si>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</si>
  <si>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</si>
  <si>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</si>
  <si>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</si>
  <si>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</si>
  <si>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</si>
  <si>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</si>
  <si>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</si>
  <si>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</si>
  <si>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</si>
  <si>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</si>
  <si>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</si>
  <si>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</si>
  <si>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</si>
  <si>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</si>
  <si>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</si>
  <si>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</si>
  <si>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</si>
  <si>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</si>
  <si>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</si>
  <si>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</si>
  <si>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</si>
  <si>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</si>
  <si>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</si>
  <si>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</si>
  <si>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</si>
  <si>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</si>
  <si>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</si>
  <si>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</si>
  <si>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</si>
  <si>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</si>
  <si>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</si>
  <si>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</si>
  <si>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</si>
  <si>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</si>
  <si>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</si>
  <si>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</si>
  <si>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</si>
  <si>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</si>
  <si>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</si>
  <si>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</si>
  <si>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</si>
  <si>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</si>
  <si>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</si>
  <si>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</si>
  <si>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</si>
  <si>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</si>
  <si>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</si>
  <si>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</si>
  <si>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</si>
  <si>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</si>
  <si>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</si>
  <si>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</si>
  <si>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</si>
  <si>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</si>
  <si>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</si>
  <si>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</si>
  <si>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</si>
  <si>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</si>
  <si>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</si>
  <si>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</si>
  <si>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</si>
  <si>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</si>
  <si>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</si>
  <si>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</si>
  <si>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</si>
  <si>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</si>
  <si>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</si>
  <si>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</si>
  <si>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</si>
  <si>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</si>
  <si>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</si>
  <si>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</si>
  <si>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</si>
  <si>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</si>
  <si>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</si>
  <si>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</si>
  <si>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</si>
  <si>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</si>
  <si>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</si>
  <si>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</si>
  <si>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</si>
  <si>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</si>
  <si>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</si>
  <si>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</si>
  <si>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</si>
  <si>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</si>
  <si>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</si>
  <si>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</si>
  <si>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</si>
  <si>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</si>
  <si>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</si>
  <si>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</si>
  <si>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</si>
  <si>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</si>
  <si>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</si>
  <si>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</si>
  <si>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</si>
  <si>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</si>
  <si>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</si>
  <si>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</si>
  <si>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</si>
  <si>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</si>
  <si>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</si>
  <si>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</si>
  <si>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</si>
  <si>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</si>
  <si>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</si>
  <si>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</si>
  <si>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</si>
  <si>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</si>
  <si>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</si>
  <si>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</si>
  <si>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</si>
  <si>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</si>
  <si>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</si>
  <si>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</si>
  <si>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</si>
  <si>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</si>
  <si>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</si>
  <si>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</si>
  <si>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</si>
  <si>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</si>
  <si>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</si>
  <si>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</si>
  <si>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</si>
  <si>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</si>
  <si>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</si>
  <si>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</si>
  <si>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</si>
  <si>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</si>
  <si>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</si>
  <si>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</si>
  <si>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</si>
  <si>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</si>
  <si>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</si>
  <si>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</si>
  <si>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</si>
  <si>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</si>
  <si>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</si>
  <si>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</si>
  <si>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</si>
  <si>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</si>
  <si>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</si>
  <si>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</si>
  <si>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</si>
  <si>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</si>
  <si>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</si>
  <si>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</si>
  <si>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</si>
  <si>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</si>
  <si>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</si>
  <si>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</si>
  <si>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</si>
  <si>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</si>
  <si>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</si>
  <si>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</si>
  <si>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</si>
  <si>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</si>
  <si>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</si>
  <si>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</si>
  <si>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</si>
  <si>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</si>
  <si>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</si>
  <si>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</si>
  <si>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</si>
  <si>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</si>
  <si>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</si>
  <si>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</si>
  <si>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</si>
  <si>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</si>
  <si>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</si>
  <si>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</si>
  <si>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</si>
  <si>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</si>
  <si>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</si>
  <si>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</si>
  <si>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</si>
  <si>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</si>
  <si>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</si>
  <si>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</si>
  <si>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</si>
  <si>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</si>
  <si>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</si>
  <si>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</si>
  <si>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</si>
  <si>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</si>
  <si>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</si>
  <si>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</si>
  <si>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</si>
  <si>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</si>
  <si>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</si>
  <si>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</si>
  <si>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</si>
  <si>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</si>
  <si>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</si>
  <si>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</si>
  <si>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</si>
  <si>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</si>
  <si>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</si>
  <si>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</si>
  <si>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</si>
  <si>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</si>
  <si>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</si>
  <si>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</si>
  <si>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</si>
  <si>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</si>
  <si>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</si>
  <si>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</si>
  <si>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</si>
  <si>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</si>
  <si>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</si>
  <si>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</si>
  <si>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</si>
  <si>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</si>
  <si>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</si>
  <si>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</si>
  <si>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</si>
  <si>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</si>
  <si>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</si>
  <si>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</si>
  <si>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</si>
  <si>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</si>
  <si>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</si>
  <si>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</si>
  <si>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</si>
  <si>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</si>
  <si>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</si>
  <si>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</si>
  <si>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</si>
  <si>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</si>
  <si>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</si>
  <si>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</si>
  <si>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</si>
  <si>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</si>
  <si>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</si>
  <si>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</si>
  <si>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</si>
  <si>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</si>
  <si>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</si>
  <si>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</si>
  <si>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</si>
  <si>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</si>
  <si>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</si>
  <si>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</si>
  <si>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</si>
  <si>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</si>
  <si>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</si>
  <si>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</si>
  <si>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</si>
  <si>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</si>
  <si>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</si>
  <si>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</si>
  <si>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</si>
  <si>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</si>
  <si>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</si>
  <si>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</si>
  <si>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</si>
  <si>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</si>
  <si>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</si>
  <si>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</si>
  <si>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</si>
  <si>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</si>
  <si>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</si>
  <si>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</si>
  <si>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</si>
  <si>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</si>
  <si>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</si>
  <si>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</si>
  <si>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</si>
  <si>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</si>
  <si>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</si>
  <si>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</si>
  <si>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</si>
  <si>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</si>
  <si>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</si>
  <si>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</si>
  <si>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</si>
  <si>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</si>
  <si>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</si>
  <si>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</si>
  <si>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</si>
  <si>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</si>
  <si>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</si>
  <si>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</si>
  <si>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</si>
  <si>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</si>
  <si>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</si>
  <si>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</si>
  <si>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</si>
  <si>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</si>
  <si>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</si>
  <si>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</si>
  <si>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</si>
  <si>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</si>
  <si>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</si>
  <si>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</si>
  <si>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</si>
  <si>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</si>
  <si>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</si>
  <si>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</si>
  <si>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</si>
  <si>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</si>
  <si>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</si>
  <si>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</si>
  <si>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</si>
  <si>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</si>
  <si>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</si>
  <si>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</si>
  <si>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</si>
  <si>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</si>
  <si>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</si>
  <si>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</si>
  <si>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</si>
  <si>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</si>
  <si>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</si>
  <si>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</si>
  <si>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</si>
  <si>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</si>
  <si>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</si>
  <si>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</si>
  <si>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</si>
  <si>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</si>
  <si>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</si>
  <si>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</si>
  <si>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</si>
  <si>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</si>
  <si>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</si>
  <si>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</si>
  <si>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</si>
  <si>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</si>
  <si>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</si>
  <si>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</si>
  <si>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</si>
  <si>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</si>
  <si>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</si>
  <si>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</si>
  <si>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</si>
  <si>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</si>
  <si>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</si>
  <si>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</si>
  <si>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</si>
  <si>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</si>
  <si>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</si>
  <si>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</si>
  <si>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</si>
  <si>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</si>
  <si>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</si>
  <si>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</si>
  <si>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</si>
  <si>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</si>
  <si>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</si>
  <si>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</si>
  <si>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</si>
  <si>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</si>
  <si>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</si>
  <si>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</si>
  <si>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</si>
  <si>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</si>
  <si>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</si>
  <si>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</si>
  <si>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</si>
  <si>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</si>
  <si>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</si>
  <si>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</si>
  <si>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</si>
  <si>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</si>
  <si>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</si>
  <si>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</si>
  <si>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</si>
  <si>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</si>
  <si>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</si>
  <si>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</si>
  <si>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</si>
  <si>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</si>
  <si>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</si>
  <si>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</si>
  <si>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</si>
  <si>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</si>
  <si>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</si>
  <si>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</si>
  <si>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</si>
  <si>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</si>
  <si>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</si>
  <si>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</si>
  <si>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</si>
  <si>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</si>
  <si>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</si>
  <si>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</si>
  <si>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</si>
  <si>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</si>
  <si>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</si>
  <si>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</si>
  <si>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</si>
  <si>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</si>
  <si>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</si>
  <si>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</si>
  <si>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</si>
  <si>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</si>
  <si>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</si>
  <si>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</si>
  <si>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</si>
  <si>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</si>
  <si>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</si>
  <si>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</si>
  <si>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</si>
  <si>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</si>
  <si>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</si>
  <si>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</si>
  <si>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</si>
  <si>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</si>
  <si>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</si>
  <si>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</si>
  <si>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</si>
  <si>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</si>
  <si>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</si>
  <si>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</si>
  <si>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</si>
  <si>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</si>
  <si>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</si>
  <si>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</si>
  <si>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</si>
  <si>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</si>
  <si>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</si>
  <si>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</si>
  <si>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</si>
  <si>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</si>
  <si>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</si>
  <si>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</si>
  <si>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</si>
  <si>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</si>
  <si>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</si>
  <si>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</si>
  <si>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</si>
  <si>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</si>
  <si>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</si>
  <si>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</si>
  <si>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</si>
  <si>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</si>
  <si>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</si>
  <si>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</si>
  <si>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</si>
  <si>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</si>
  <si>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</si>
  <si>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</si>
  <si>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</si>
  <si>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</si>
  <si>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</si>
  <si>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</si>
  <si>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</si>
  <si>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</si>
  <si>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</si>
  <si>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</si>
  <si>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</si>
  <si>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</si>
  <si>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</si>
  <si>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</si>
  <si>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</si>
  <si>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</si>
  <si>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</si>
  <si>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</si>
  <si>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</si>
  <si>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</si>
  <si>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</si>
  <si>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</si>
  <si>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</si>
  <si>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</si>
  <si>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</si>
  <si>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</si>
  <si>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</si>
  <si>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</si>
  <si>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</si>
  <si>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</si>
  <si>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</si>
  <si>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</si>
  <si>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</si>
  <si>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</si>
  <si>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</si>
  <si>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</si>
  <si>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</si>
  <si>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</si>
  <si>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</si>
  <si>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</si>
  <si>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</si>
  <si>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</si>
  <si>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</si>
  <si>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</si>
  <si>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</si>
  <si>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</si>
  <si>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</si>
  <si>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</si>
  <si>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</si>
  <si>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</si>
  <si>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</si>
  <si>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</si>
  <si>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</si>
  <si>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</si>
  <si>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</si>
  <si>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</si>
  <si>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</si>
  <si>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</si>
  <si>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</si>
  <si>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</si>
  <si>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</si>
  <si>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</si>
  <si>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</si>
  <si>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</si>
  <si>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</si>
  <si>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</si>
  <si>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</si>
  <si>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</si>
  <si>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</si>
  <si>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</si>
  <si>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</si>
  <si>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</si>
  <si>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</si>
  <si>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</si>
  <si>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</si>
  <si>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</si>
  <si>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</si>
  <si>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</si>
  <si>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</si>
  <si>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</si>
  <si>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</si>
  <si>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</si>
  <si>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</si>
  <si>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</si>
  <si>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</si>
  <si>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</si>
  <si>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</si>
  <si>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</si>
  <si>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</si>
  <si>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</si>
  <si>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</si>
  <si>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</si>
  <si>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</si>
  <si>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</si>
  <si>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</si>
  <si>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</si>
  <si>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</si>
  <si>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</si>
  <si>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</si>
  <si>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</si>
  <si>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</si>
  <si>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</si>
  <si>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</si>
  <si>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</si>
  <si>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</si>
  <si>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</si>
  <si>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</si>
  <si>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</si>
  <si>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</si>
  <si>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</si>
  <si>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</si>
  <si>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</si>
  <si>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</si>
  <si>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</si>
  <si>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</si>
  <si>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</si>
  <si>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</si>
  <si>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</si>
  <si>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</si>
  <si>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</si>
  <si>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</si>
  <si>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</si>
  <si>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</si>
  <si>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</si>
  <si>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</si>
  <si>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</si>
  <si>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</si>
  <si>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</si>
  <si>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</si>
  <si>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</si>
  <si>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</si>
  <si>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</si>
  <si>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</si>
  <si>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</si>
  <si>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</si>
  <si>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</si>
  <si>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</si>
  <si>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</si>
  <si>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</si>
  <si>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</si>
  <si>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</si>
  <si>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</si>
  <si>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</si>
  <si>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</si>
  <si>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</si>
  <si>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</si>
  <si>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</si>
  <si>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</si>
  <si>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</si>
  <si>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</si>
  <si>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</si>
  <si>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</si>
  <si>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</si>
  <si>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</si>
  <si>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</si>
  <si>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</si>
  <si>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</si>
  <si>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</si>
  <si>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</si>
  <si>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</si>
  <si>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</si>
  <si>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</si>
  <si>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</si>
  <si>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</si>
  <si>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</si>
  <si>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</si>
  <si>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</si>
  <si>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</si>
  <si>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</si>
  <si>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</si>
  <si>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</si>
  <si>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</si>
  <si>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</si>
  <si>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</si>
  <si>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</si>
  <si>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</si>
  <si>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</si>
  <si>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</si>
  <si>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</si>
  <si>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</si>
  <si>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</si>
  <si>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</si>
  <si>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</si>
  <si>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</si>
  <si>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</si>
  <si>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</si>
  <si>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</si>
  <si>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</si>
  <si>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</si>
  <si>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</si>
  <si>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</si>
  <si>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</si>
  <si>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</si>
  <si>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</si>
  <si>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</si>
  <si>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</si>
  <si>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</si>
  <si>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</si>
  <si>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</si>
  <si>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</si>
  <si>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</si>
  <si>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</si>
  <si>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</si>
  <si>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</si>
  <si>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</si>
  <si>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</si>
  <si>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</si>
  <si>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</si>
  <si>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</si>
  <si>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</si>
  <si>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</si>
  <si>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</si>
  <si>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</si>
  <si>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</si>
  <si>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</si>
  <si>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</si>
  <si>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</si>
  <si>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</si>
  <si>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</si>
  <si>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</si>
  <si>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</si>
  <si>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</si>
  <si>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</si>
  <si>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</si>
  <si>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</si>
  <si>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</si>
  <si>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</si>
  <si>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</si>
  <si>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</si>
  <si>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</si>
  <si>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</si>
  <si>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</si>
  <si>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</si>
  <si>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</si>
  <si>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</si>
  <si>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</si>
  <si>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</si>
  <si>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</si>
  <si>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</si>
  <si>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</si>
  <si>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</si>
  <si>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</si>
  <si>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</si>
  <si>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</si>
  <si>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</si>
  <si>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</si>
  <si>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</si>
  <si>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</si>
  <si>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</si>
  <si>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</si>
  <si>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</si>
  <si>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</si>
  <si>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</si>
  <si>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</si>
  <si>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</si>
  <si>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</si>
  <si>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</si>
  <si>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</si>
  <si>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</si>
  <si>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</si>
  <si>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</si>
  <si>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</si>
  <si>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</si>
  <si>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</si>
  <si>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</si>
  <si>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</si>
  <si>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</si>
  <si>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</si>
  <si>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</si>
  <si>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</si>
  <si>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</si>
  <si>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</si>
  <si>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</si>
  <si>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</si>
  <si>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</si>
  <si>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</si>
  <si>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</si>
  <si>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</si>
  <si>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</si>
  <si>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</si>
  <si>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</si>
  <si>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</si>
  <si>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</si>
  <si>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</si>
  <si>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</si>
  <si>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</si>
  <si>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</si>
  <si>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</si>
  <si>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</si>
  <si>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</si>
  <si>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</si>
  <si>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</si>
  <si>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</si>
  <si>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</si>
  <si>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</si>
  <si>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</si>
  <si>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</si>
  <si>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</si>
  <si>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</si>
  <si>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</si>
  <si>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</si>
  <si>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</si>
  <si>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</si>
  <si>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</si>
  <si>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</si>
  <si>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</si>
  <si>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</si>
  <si>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</si>
  <si>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</si>
  <si>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</si>
  <si>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</si>
  <si>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</si>
  <si>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</si>
  <si>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</si>
  <si>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</si>
  <si>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</si>
  <si>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</si>
  <si>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</si>
  <si>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</si>
  <si>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</si>
  <si>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</si>
  <si>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</si>
  <si>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</si>
  <si>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</si>
  <si>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</si>
  <si>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</si>
  <si>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</si>
  <si>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</si>
  <si>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</si>
  <si>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</si>
  <si>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</si>
  <si>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</si>
  <si>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</si>
  <si>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</si>
  <si>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</si>
  <si>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</si>
  <si>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</si>
  <si>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</si>
  <si>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</si>
  <si>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</si>
  <si>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</si>
  <si>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</si>
  <si>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</si>
  <si>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</si>
  <si>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</si>
  <si>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</si>
  <si>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</si>
  <si>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</si>
  <si>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</si>
  <si>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</si>
  <si>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</si>
  <si>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</si>
  <si>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</si>
  <si>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</si>
  <si>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</si>
  <si>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</si>
  <si>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</si>
  <si>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</si>
  <si>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</si>
  <si>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</si>
  <si>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</si>
  <si>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</si>
  <si>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</si>
  <si>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</si>
  <si>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</si>
  <si>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</si>
  <si>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</si>
  <si>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</si>
  <si>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</si>
  <si>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</si>
  <si>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</si>
  <si>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</si>
  <si>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</si>
  <si>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</si>
  <si>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</si>
  <si>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</si>
  <si>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</si>
  <si>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</si>
  <si>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</si>
  <si>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</si>
  <si>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</si>
  <si>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</si>
  <si>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</si>
  <si>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</si>
  <si>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</si>
  <si>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</si>
  <si>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</si>
  <si>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</si>
  <si>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</si>
  <si>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</si>
  <si>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</si>
  <si>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</si>
  <si>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</si>
  <si>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</si>
  <si>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</si>
  <si>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</si>
  <si>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</si>
  <si>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</si>
  <si>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</si>
  <si>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</si>
  <si>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</si>
  <si>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</si>
  <si>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</si>
  <si>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</si>
  <si>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</si>
  <si>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</si>
  <si>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</si>
  <si>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</si>
  <si>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</si>
  <si>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</si>
  <si>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</si>
  <si>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</si>
  <si>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</si>
  <si>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</si>
  <si>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</si>
  <si>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</si>
  <si>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</si>
  <si>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</si>
  <si>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</si>
  <si>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</si>
  <si>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</si>
  <si>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</si>
  <si>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</si>
  <si>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</si>
  <si>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</si>
  <si>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</si>
  <si>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</si>
  <si>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</si>
  <si>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</si>
  <si>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</si>
  <si>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</si>
  <si>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</si>
  <si>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</si>
  <si>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</si>
  <si>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</si>
  <si>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</si>
  <si>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</si>
  <si>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</si>
  <si>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</si>
  <si>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</si>
  <si>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</si>
  <si>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</si>
  <si>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</si>
  <si>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</si>
  <si>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</si>
  <si>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</si>
  <si>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</si>
  <si>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</si>
  <si>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</si>
  <si>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</si>
  <si>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</si>
  <si>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</si>
  <si>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</si>
  <si>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</si>
  <si>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</si>
  <si>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</si>
  <si>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</si>
  <si>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</si>
  <si>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</si>
  <si>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</si>
  <si>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</si>
  <si>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</si>
  <si>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</si>
  <si>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</si>
  <si>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</si>
  <si>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</si>
  <si>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</si>
  <si>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</si>
  <si>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</si>
  <si>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</si>
  <si>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</si>
  <si>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</si>
  <si>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</si>
  <si>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</si>
  <si>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</si>
  <si>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</si>
  <si>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</si>
  <si>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</si>
  <si>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</si>
  <si>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</si>
  <si>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</si>
  <si>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</si>
  <si>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</si>
  <si>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</si>
  <si>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</si>
  <si>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</si>
  <si>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</si>
  <si>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</si>
  <si>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</si>
  <si>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</si>
  <si>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</si>
  <si>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</si>
  <si>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</si>
  <si>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</si>
  <si>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</si>
  <si>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</si>
  <si>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</si>
  <si>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</si>
  <si>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</si>
  <si>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</si>
  <si>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</si>
  <si>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</si>
  <si>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</si>
  <si>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</si>
  <si>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</si>
  <si>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</si>
  <si>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</si>
  <si>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</si>
  <si>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</si>
  <si>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</si>
  <si>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</si>
  <si>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</si>
  <si>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</si>
  <si>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</si>
  <si>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</si>
  <si>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</si>
  <si>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</si>
  <si>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</si>
  <si>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</si>
  <si>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</si>
  <si>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</si>
  <si>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</si>
  <si>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</si>
  <si>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</si>
  <si>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</si>
  <si>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</si>
  <si>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</si>
  <si>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</si>
  <si>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</si>
  <si>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</si>
  <si>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</si>
  <si>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</si>
  <si>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</si>
  <si>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</si>
  <si>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</si>
  <si>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</si>
  <si>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</si>
  <si>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</si>
  <si>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</si>
  <si>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</si>
  <si>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</si>
  <si>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</si>
  <si>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</si>
  <si>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</si>
  <si>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</si>
  <si>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</si>
  <si>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</si>
  <si>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</si>
  <si>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</si>
  <si>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</si>
  <si>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</si>
  <si>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</si>
  <si>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</si>
  <si>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</si>
  <si>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</si>
  <si>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</si>
  <si>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</si>
  <si>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</si>
  <si>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</si>
  <si>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</si>
  <si>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</si>
  <si>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</si>
  <si>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</si>
  <si>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</si>
  <si>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</si>
  <si>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</si>
  <si>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</si>
  <si>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</si>
  <si>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</si>
  <si>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</si>
  <si>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</si>
  <si>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</si>
  <si>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</si>
  <si>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</si>
  <si>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</si>
  <si>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</si>
  <si>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</si>
  <si>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</si>
  <si>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</si>
  <si>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</si>
  <si>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</si>
  <si>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</si>
  <si>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</si>
  <si>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</si>
  <si>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</si>
  <si>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</si>
  <si>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</si>
  <si>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</si>
  <si>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</si>
  <si>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</si>
  <si>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</si>
  <si>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</si>
  <si>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</si>
  <si>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</si>
  <si>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</si>
  <si>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</si>
  <si>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</si>
  <si>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</si>
  <si>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</si>
  <si>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</si>
  <si>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</si>
  <si>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</si>
  <si>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</si>
  <si>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</si>
  <si>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</si>
  <si>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</si>
  <si>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</si>
  <si>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</si>
  <si>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</si>
  <si>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</si>
  <si>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</si>
  <si>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</si>
  <si>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</si>
  <si>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</si>
  <si>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</si>
  <si>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</si>
  <si>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</si>
  <si>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</si>
  <si>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</si>
  <si>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</si>
  <si>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</si>
  <si>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</si>
  <si>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</si>
  <si>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</si>
  <si>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</si>
  <si>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</si>
  <si>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</si>
  <si>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</si>
  <si>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</si>
  <si>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</si>
  <si>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</si>
  <si>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</si>
  <si>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</si>
  <si>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</si>
  <si>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</si>
  <si>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</si>
  <si>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</si>
  <si>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</si>
  <si>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</si>
  <si>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</si>
  <si>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</si>
  <si>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</si>
  <si>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</si>
  <si>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</si>
  <si>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</si>
  <si>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</si>
  <si>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</si>
  <si>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</si>
  <si>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</si>
  <si>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</si>
  <si>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</si>
  <si>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</si>
  <si>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</si>
  <si>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</si>
  <si>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</si>
  <si>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</si>
  <si>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</si>
  <si>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</si>
  <si>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</si>
  <si>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</si>
  <si>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</si>
  <si>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</si>
  <si>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</si>
  <si>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</si>
  <si>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</si>
  <si>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</si>
  <si>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</si>
  <si>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</si>
  <si>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</si>
  <si>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</si>
  <si>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</si>
  <si>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</si>
  <si>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</si>
  <si>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</si>
  <si>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</si>
  <si>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</si>
  <si>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</si>
  <si>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</si>
  <si>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</si>
  <si>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</si>
  <si>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</si>
  <si>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</si>
  <si>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</si>
  <si>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</si>
  <si>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</si>
  <si>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</si>
  <si>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</si>
  <si>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</si>
  <si>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</si>
  <si>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</si>
  <si>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</si>
  <si>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</si>
  <si>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</si>
  <si>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</si>
  <si>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</si>
  <si>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</si>
  <si>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</si>
  <si>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</si>
  <si>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</si>
  <si>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</si>
  <si>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</si>
  <si>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</si>
  <si>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</si>
  <si>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</si>
  <si>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</si>
  <si>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</si>
  <si>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</si>
  <si>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</si>
  <si>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</si>
  <si>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</si>
  <si>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</si>
  <si>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</si>
  <si>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</si>
  <si>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</si>
  <si>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</si>
  <si>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</si>
  <si>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</si>
  <si>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</si>
  <si>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</si>
  <si>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</si>
  <si>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</si>
  <si>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</si>
  <si>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</si>
  <si>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</si>
  <si>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</si>
  <si>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</si>
  <si>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</si>
  <si>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</si>
  <si>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</si>
  <si>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</si>
  <si>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</si>
  <si>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</si>
  <si>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</si>
  <si>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</si>
  <si>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</si>
  <si>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</si>
  <si>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</si>
  <si>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</si>
  <si>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</si>
  <si>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</si>
  <si>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</si>
  <si>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</si>
  <si>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</si>
  <si>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</si>
  <si>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</si>
  <si>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</si>
  <si>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</si>
  <si>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</si>
  <si>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</si>
  <si>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</si>
  <si>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</si>
  <si>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</si>
  <si>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</si>
  <si>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</si>
  <si>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</si>
  <si>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</si>
  <si>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</si>
  <si>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</si>
  <si>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</si>
  <si>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</si>
  <si>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</si>
  <si>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</si>
  <si>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</si>
  <si>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</si>
  <si>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</si>
  <si>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</si>
  <si>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</si>
  <si>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</si>
  <si>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</si>
  <si>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</si>
  <si>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</si>
  <si>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</si>
  <si>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</si>
  <si>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</si>
  <si>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</si>
  <si>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</si>
  <si>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</si>
  <si>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</si>
  <si>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</si>
  <si>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</si>
  <si>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</si>
  <si>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</si>
  <si>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</si>
  <si>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</si>
  <si>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</si>
  <si>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</si>
  <si>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</si>
  <si>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</si>
  <si>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</si>
  <si>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</si>
  <si>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</si>
  <si>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</si>
  <si>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</si>
  <si>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</si>
  <si>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</si>
  <si>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</si>
  <si>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</si>
  <si>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</si>
  <si>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</si>
  <si>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</si>
  <si>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</si>
  <si>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</si>
  <si>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</si>
  <si>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</si>
  <si>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</si>
  <si>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</si>
  <si>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</si>
  <si>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</si>
  <si>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</si>
  <si>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</si>
  <si>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</si>
  <si>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</si>
  <si>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</si>
  <si>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</si>
  <si>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</si>
  <si>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</si>
  <si>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</si>
  <si>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</si>
  <si>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</si>
  <si>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</si>
  <si>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</si>
  <si>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</si>
  <si>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</si>
  <si>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</si>
  <si>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</si>
  <si>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</si>
  <si>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</si>
  <si>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</si>
  <si>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</si>
  <si>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</si>
  <si>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</si>
  <si>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</si>
  <si>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</si>
  <si>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</si>
  <si>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</si>
  <si>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</si>
  <si>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</si>
  <si>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</si>
  <si>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</si>
  <si>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</si>
  <si>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</si>
  <si>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</si>
  <si>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</si>
  <si>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</si>
  <si>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</si>
  <si>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</si>
  <si>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</si>
  <si>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</si>
  <si>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</si>
  <si>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</si>
  <si>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</si>
  <si>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</si>
  <si>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</si>
  <si>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</si>
  <si>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</si>
  <si>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</si>
  <si>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</si>
  <si>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</si>
  <si>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</si>
  <si>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</si>
  <si>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</si>
  <si>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</si>
  <si>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</si>
  <si>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</si>
  <si>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</si>
  <si>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</si>
  <si>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</si>
  <si>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</si>
  <si>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</si>
  <si>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</si>
  <si>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</si>
  <si>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</si>
  <si>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</si>
  <si>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</si>
  <si>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</si>
  <si>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</si>
  <si>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</si>
  <si>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</si>
  <si>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</si>
  <si>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</si>
  <si>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</si>
  <si>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</si>
  <si>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</si>
  <si>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</si>
  <si>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</si>
  <si>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</si>
  <si>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</si>
  <si>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</si>
  <si>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</si>
  <si>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</si>
  <si>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</si>
  <si>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</si>
  <si>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</si>
  <si>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</si>
  <si>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</si>
  <si>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</si>
  <si>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</si>
  <si>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</si>
  <si>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</si>
  <si>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</si>
  <si>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</si>
  <si>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</si>
  <si>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</si>
  <si>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</si>
  <si>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</si>
  <si>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</si>
  <si>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</si>
  <si>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</si>
  <si>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</si>
  <si>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</si>
  <si>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</si>
  <si>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</si>
  <si>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</si>
  <si>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</si>
  <si>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</si>
  <si>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</si>
  <si>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</si>
  <si>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</si>
  <si>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</si>
  <si>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</si>
  <si>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</si>
  <si>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</si>
  <si>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</si>
  <si>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</si>
  <si>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</si>
  <si>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</si>
  <si>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</si>
  <si>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</si>
  <si>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</si>
  <si>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</si>
  <si>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</si>
  <si>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</si>
  <si>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</si>
  <si>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</si>
  <si>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</si>
  <si>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</si>
  <si>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</si>
  <si>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</si>
  <si>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</si>
  <si>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</si>
  <si>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</si>
  <si>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</si>
  <si>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</si>
  <si>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</si>
  <si>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</si>
  <si>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</si>
  <si>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</si>
  <si>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</si>
  <si>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</si>
  <si>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</si>
  <si>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</si>
  <si>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</si>
  <si>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</si>
  <si>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</si>
  <si>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</si>
  <si>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</si>
  <si>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</si>
  <si>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</si>
  <si>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</si>
  <si>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</si>
  <si>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</si>
  <si>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</si>
  <si>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</si>
  <si>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</si>
  <si>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</si>
  <si>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</si>
  <si>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</si>
  <si>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</si>
  <si>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</si>
  <si>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</si>
  <si>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</si>
  <si>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</si>
  <si>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</si>
  <si>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</si>
  <si>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</si>
  <si>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</si>
  <si>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</si>
  <si>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</si>
  <si>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</si>
  <si>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</si>
  <si>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</si>
  <si>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</si>
  <si>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</si>
  <si>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</si>
  <si>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</si>
  <si>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</si>
  <si>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</si>
  <si>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</si>
  <si>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</si>
  <si>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</si>
  <si>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</si>
  <si>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</si>
  <si>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</si>
  <si>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</si>
  <si>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</si>
  <si>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</si>
  <si>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</si>
  <si>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</si>
  <si>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</si>
  <si>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</si>
  <si>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</si>
  <si>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</si>
  <si>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</si>
  <si>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</si>
  <si>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</si>
  <si>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</si>
  <si>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</si>
  <si>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</si>
  <si>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</si>
  <si>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</si>
  <si>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</si>
  <si>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</si>
  <si>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</si>
  <si>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</si>
  <si>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</si>
  <si>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</si>
  <si>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</si>
  <si>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</si>
  <si>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</si>
  <si>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</si>
  <si>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</si>
  <si>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</si>
  <si>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</si>
  <si>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</si>
  <si>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</si>
  <si>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</si>
  <si>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</si>
  <si>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</si>
  <si>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</si>
  <si>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</si>
  <si>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</si>
  <si>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</si>
  <si>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</si>
  <si>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</si>
  <si>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</si>
  <si>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</si>
  <si>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</si>
  <si>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</si>
  <si>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</si>
  <si>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</si>
  <si>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</si>
  <si>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</si>
  <si>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</si>
  <si>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</si>
  <si>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</si>
  <si>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</si>
  <si>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</si>
  <si>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</si>
  <si>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</si>
  <si>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</si>
  <si>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</si>
  <si>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</si>
  <si>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</si>
  <si>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</si>
  <si>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</si>
  <si>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</si>
  <si>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</si>
  <si>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</si>
  <si>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</si>
  <si>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</si>
  <si>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</si>
  <si>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</si>
  <si>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</si>
  <si>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</si>
  <si>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</si>
  <si>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</si>
  <si>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</si>
  <si>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</si>
  <si>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</si>
  <si>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</si>
  <si>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</si>
  <si>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</si>
  <si>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</si>
  <si>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</si>
  <si>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</si>
  <si>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</si>
  <si>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</si>
  <si>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</si>
  <si>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</si>
  <si>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</si>
  <si>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</si>
  <si>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</si>
  <si>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</si>
  <si>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</si>
  <si>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</si>
  <si>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</si>
  <si>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</si>
  <si>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</si>
  <si>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</si>
  <si>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</si>
  <si>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</si>
  <si>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</si>
  <si>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</si>
  <si>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</si>
  <si>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</si>
  <si>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</si>
  <si>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</si>
  <si>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</si>
  <si>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</si>
  <si>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</si>
  <si>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</si>
  <si>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</si>
  <si>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</si>
  <si>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</si>
  <si>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</si>
  <si>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</si>
  <si>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</si>
  <si>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</si>
  <si>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</si>
  <si>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</si>
  <si>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</si>
  <si>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</si>
  <si>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</si>
  <si>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</si>
  <si>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</si>
  <si>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</si>
  <si>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</si>
  <si>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</si>
  <si>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</si>
  <si>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</si>
  <si>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</si>
  <si>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</si>
  <si>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</si>
  <si>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</si>
  <si>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</si>
  <si>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</si>
  <si>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</si>
  <si>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</si>
  <si>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</si>
  <si>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</si>
  <si>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</si>
  <si>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</si>
  <si>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</si>
  <si>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</si>
  <si>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</si>
  <si>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</si>
  <si>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</si>
  <si>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</si>
  <si>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</si>
  <si>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</si>
  <si>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</si>
  <si>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</si>
  <si>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</si>
  <si>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</si>
  <si>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</si>
  <si>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</si>
  <si>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</si>
  <si>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</si>
  <si>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</si>
  <si>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</si>
  <si>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</si>
  <si>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</si>
  <si>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</si>
  <si>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</si>
  <si>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</si>
  <si>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</si>
  <si>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</si>
  <si>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</si>
  <si>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</si>
  <si>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</si>
  <si>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</si>
  <si>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</si>
  <si>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</si>
  <si>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</si>
  <si>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</si>
  <si>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</si>
  <si>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</si>
  <si>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</si>
  <si>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</si>
  <si>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</si>
  <si>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</si>
  <si>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</si>
  <si>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</si>
  <si>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</si>
  <si>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</si>
  <si>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</si>
  <si>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</si>
  <si>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</si>
  <si>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</si>
  <si>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</si>
  <si>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</si>
  <si>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</si>
  <si>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</si>
  <si>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</si>
  <si>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</si>
  <si>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</si>
  <si>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</si>
  <si>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</si>
  <si>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</si>
  <si>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</si>
  <si>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</si>
  <si>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</si>
  <si>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</si>
  <si>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</si>
  <si>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</si>
  <si>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</si>
  <si>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</si>
  <si>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</si>
  <si>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</si>
  <si>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</si>
  <si>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</si>
  <si>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</si>
  <si>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</si>
  <si>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</si>
  <si>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</si>
  <si>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</si>
  <si>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</si>
  <si>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</si>
  <si>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</si>
  <si>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</si>
  <si>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</si>
  <si>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</si>
  <si>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</si>
  <si>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</si>
  <si>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</si>
  <si>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</si>
  <si>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</si>
  <si>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</si>
  <si>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</si>
  <si>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</si>
  <si>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</si>
  <si>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</si>
  <si>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</si>
  <si>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</si>
  <si>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</si>
  <si>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</si>
  <si>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</si>
  <si>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</si>
  <si>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</si>
  <si>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</si>
  <si>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</si>
  <si>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</si>
  <si>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</si>
  <si>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</si>
  <si>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</si>
  <si>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</si>
  <si>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</si>
  <si>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</si>
  <si>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</si>
  <si>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</si>
  <si>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</si>
  <si>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</si>
  <si>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</si>
  <si>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</si>
  <si>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</si>
  <si>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</si>
  <si>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</si>
  <si>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</si>
  <si>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</si>
  <si>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</si>
  <si>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</si>
  <si>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</si>
  <si>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</si>
  <si>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</si>
  <si>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</si>
  <si>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</si>
  <si>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</si>
  <si>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</si>
  <si>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</si>
  <si>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</si>
  <si>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</si>
  <si>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</si>
  <si>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</si>
  <si>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</si>
  <si>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</si>
  <si>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</si>
  <si>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</si>
  <si>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</si>
  <si>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</si>
  <si>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</si>
  <si>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</si>
  <si>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</si>
  <si>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</si>
  <si>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</si>
  <si>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</si>
  <si>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</si>
  <si>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</si>
  <si>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</si>
  <si>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</si>
  <si>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</si>
  <si>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</si>
  <si>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</si>
  <si>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</si>
  <si>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</si>
  <si>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</si>
  <si>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</si>
  <si>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</si>
  <si>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</si>
  <si>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</si>
  <si>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</si>
  <si>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</si>
  <si>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</si>
  <si>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</si>
  <si>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</si>
  <si>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</si>
  <si>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</si>
  <si>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</si>
  <si>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</si>
  <si>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</si>
  <si>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</si>
  <si>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</si>
  <si>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</si>
  <si>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</si>
  <si>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</si>
  <si>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</si>
  <si>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</si>
  <si>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</si>
  <si>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</si>
  <si>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</si>
  <si>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</si>
  <si>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</si>
  <si>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</si>
  <si>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</si>
  <si>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</si>
  <si>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</si>
  <si>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</si>
  <si>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</si>
  <si>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</si>
  <si>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</si>
  <si>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</si>
  <si>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</si>
  <si>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</si>
  <si>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</si>
  <si>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</si>
  <si>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</si>
  <si>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</si>
  <si>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</si>
  <si>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</si>
  <si>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</si>
  <si>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</si>
  <si>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</si>
  <si>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</si>
  <si>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</si>
  <si>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</si>
  <si>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</si>
  <si>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</si>
  <si>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</si>
  <si>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</si>
  <si>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</si>
  <si>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</si>
  <si>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</si>
  <si>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</si>
  <si>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</si>
  <si>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</si>
  <si>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</si>
  <si>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</si>
  <si>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</si>
  <si>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</si>
  <si>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</si>
  <si>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</si>
  <si>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</si>
  <si>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</si>
  <si>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</si>
  <si>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</si>
  <si>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</si>
  <si>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</si>
  <si>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</si>
  <si>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</si>
  <si>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</si>
  <si>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</si>
  <si>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</si>
  <si>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</si>
  <si>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</si>
  <si>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</si>
  <si>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</si>
  <si>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</si>
  <si>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</si>
  <si>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</si>
  <si>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</si>
  <si>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</si>
  <si>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</si>
  <si>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</si>
  <si>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</si>
  <si>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</si>
  <si>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</si>
  <si>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</si>
  <si>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</si>
  <si>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</si>
  <si>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</si>
  <si>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</si>
  <si>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</si>
  <si>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</si>
  <si>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</si>
  <si>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</si>
  <si>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</si>
  <si>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</si>
  <si>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</si>
  <si>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</si>
  <si>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</si>
  <si>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</si>
  <si>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</si>
  <si>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</si>
  <si>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</si>
  <si>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</si>
  <si>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</si>
  <si>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</si>
  <si>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</si>
  <si>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</si>
  <si>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</si>
  <si>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</si>
  <si>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</si>
  <si>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</si>
  <si>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</si>
  <si>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</si>
  <si>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</si>
  <si>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</si>
  <si>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</si>
  <si>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</si>
  <si>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</si>
  <si>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</si>
  <si>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</si>
  <si>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</si>
  <si>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</si>
  <si>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</si>
  <si>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</si>
  <si>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</si>
  <si>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</si>
  <si>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</si>
  <si>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</si>
  <si>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</si>
  <si>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</si>
  <si>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</si>
  <si>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</si>
  <si>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</si>
  <si>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</si>
  <si>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</si>
  <si>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</si>
  <si>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</si>
  <si>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</si>
  <si>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</si>
  <si>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</si>
  <si>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</si>
  <si>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</si>
  <si>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</si>
  <si>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</si>
  <si>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</si>
  <si>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</si>
  <si>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</si>
  <si>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</si>
  <si>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</si>
  <si>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</si>
  <si>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</si>
  <si>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</si>
  <si>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</si>
  <si>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</si>
  <si>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</si>
  <si>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</si>
  <si>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</si>
  <si>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</si>
  <si>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</si>
  <si>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</si>
  <si>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</si>
  <si>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</si>
  <si>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</si>
  <si>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</si>
  <si>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</si>
  <si>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</si>
  <si>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</si>
  <si>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</si>
  <si>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</si>
  <si>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</si>
  <si>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</si>
  <si>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</si>
  <si>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</si>
  <si>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</si>
  <si>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</si>
  <si>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</si>
  <si>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</si>
  <si>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</si>
  <si>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</si>
  <si>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</si>
  <si>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</si>
  <si>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</si>
  <si>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</si>
  <si>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</si>
  <si>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</si>
  <si>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</si>
  <si>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</si>
  <si>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</si>
  <si>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</si>
  <si>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</si>
  <si>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</si>
  <si>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</si>
  <si>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</si>
  <si>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</si>
  <si>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</si>
  <si>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</si>
  <si>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</si>
  <si>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</si>
  <si>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</si>
  <si>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</si>
  <si>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</si>
  <si>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</si>
  <si>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</si>
  <si>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</si>
  <si>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</si>
  <si>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</si>
  <si>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</si>
  <si>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</si>
  <si>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</si>
  <si>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</si>
  <si>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</si>
  <si>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</si>
  <si>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</si>
  <si>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</si>
  <si>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</si>
  <si>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</si>
  <si>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</si>
  <si>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</si>
  <si>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</si>
  <si>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</si>
  <si>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</si>
  <si>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</si>
  <si>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</si>
  <si>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</si>
  <si>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</si>
  <si>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</si>
  <si>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</si>
  <si>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</si>
  <si>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</si>
  <si>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</si>
  <si>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</si>
  <si>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</si>
  <si>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</si>
  <si>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</si>
  <si>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</si>
  <si>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</si>
  <si>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</si>
  <si>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</si>
  <si>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</si>
  <si>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</si>
  <si>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</si>
  <si>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</si>
  <si>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</si>
  <si>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</si>
  <si>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</si>
  <si>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</si>
  <si>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</si>
  <si>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</si>
  <si>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</si>
  <si>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</si>
  <si>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</si>
  <si>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</si>
  <si>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</si>
  <si>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</si>
  <si>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</si>
  <si>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</si>
  <si>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</si>
  <si>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</si>
  <si>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</si>
  <si>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</si>
  <si>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</si>
  <si>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</si>
  <si>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</si>
  <si>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</si>
  <si>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</si>
  <si>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</si>
  <si>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</si>
  <si>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</si>
  <si>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</si>
  <si>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</si>
  <si>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</si>
  <si>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</si>
  <si>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</si>
  <si>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</si>
  <si>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</si>
  <si>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</si>
  <si>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</si>
  <si>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</si>
  <si>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</si>
  <si>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</si>
  <si>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</si>
  <si>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</si>
  <si>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</si>
  <si>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</si>
  <si>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</si>
  <si>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</si>
  <si>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</si>
  <si>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</si>
  <si>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</si>
  <si>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</si>
  <si>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</si>
  <si>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</si>
  <si>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</si>
  <si>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</si>
  <si>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</si>
  <si>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</si>
  <si>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</si>
  <si>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</si>
  <si>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</si>
  <si>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</si>
  <si>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</si>
  <si>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</si>
  <si>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</si>
  <si>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</si>
  <si>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</si>
  <si>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</si>
  <si>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</si>
  <si>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</si>
  <si>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</si>
  <si>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</si>
  <si>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</si>
  <si>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</si>
  <si>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</si>
  <si>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</si>
  <si>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</si>
  <si>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</si>
  <si>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</si>
  <si>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</si>
  <si>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</si>
  <si>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</si>
  <si>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</si>
  <si>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</si>
  <si>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</si>
  <si>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</si>
  <si>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</si>
  <si>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</si>
  <si>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</si>
  <si>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</si>
  <si>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</si>
  <si>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</si>
  <si>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</si>
  <si>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</si>
  <si>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</si>
  <si>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</si>
  <si>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</si>
  <si>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</si>
  <si>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</si>
  <si>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</si>
  <si>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</si>
  <si>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</si>
  <si>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</si>
  <si>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</si>
  <si>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</si>
  <si>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</si>
  <si>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</si>
  <si>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</si>
  <si>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</si>
  <si>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</si>
  <si>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</si>
  <si>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</si>
  <si>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</si>
  <si>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</si>
  <si>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</si>
  <si>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</si>
  <si>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</si>
  <si>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</si>
  <si>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</si>
  <si>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</si>
  <si>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</si>
  <si>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</si>
  <si>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</si>
  <si>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</si>
  <si>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</si>
  <si>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</si>
  <si>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</si>
  <si>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</si>
  <si>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</si>
  <si>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</si>
  <si>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</si>
  <si>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</si>
  <si>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</si>
  <si>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</si>
  <si>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</si>
  <si>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</si>
  <si>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</si>
  <si>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</si>
  <si>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</si>
  <si>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</si>
  <si>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</si>
  <si>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</si>
  <si>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</si>
  <si>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</si>
  <si>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</si>
  <si>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</si>
  <si>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</si>
  <si>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</si>
  <si>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</si>
  <si>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</si>
  <si>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</si>
  <si>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</si>
  <si>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</si>
  <si>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</si>
  <si>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</si>
  <si>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</si>
  <si>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</si>
  <si>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</si>
  <si>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</si>
  <si>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</si>
  <si>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</si>
  <si>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</si>
  <si>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</si>
  <si>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</si>
  <si>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</si>
  <si>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</si>
  <si>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</si>
  <si>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</si>
  <si>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</si>
  <si>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</si>
  <si>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</si>
  <si>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</si>
  <si>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</si>
  <si>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</si>
  <si>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</si>
  <si>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</si>
  <si>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</si>
  <si>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</si>
  <si>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</si>
  <si>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</si>
  <si>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</si>
  <si>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</si>
  <si>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</si>
  <si>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</si>
  <si>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</si>
  <si>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</si>
  <si>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</si>
  <si>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</si>
  <si>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</si>
  <si>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</si>
  <si>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</si>
  <si>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</si>
  <si>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</si>
  <si>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</si>
  <si>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</si>
  <si>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</si>
  <si>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</si>
  <si>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</si>
  <si>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</si>
  <si>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</si>
  <si>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</si>
  <si>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</si>
  <si>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</si>
  <si>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</si>
  <si>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</si>
  <si>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</si>
  <si>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</si>
  <si>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</si>
  <si>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</si>
  <si>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</si>
  <si>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</si>
  <si>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</si>
  <si>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</si>
  <si>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</si>
  <si>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</si>
  <si>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</si>
  <si>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</si>
  <si>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</si>
  <si>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</si>
  <si>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</si>
  <si>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</si>
  <si>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</si>
  <si>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</si>
  <si>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</si>
  <si>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</si>
  <si>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</si>
  <si>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</si>
  <si>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</si>
  <si>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</si>
  <si>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</si>
  <si>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</si>
  <si>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</si>
  <si>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</si>
  <si>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</si>
  <si>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</si>
  <si>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</si>
  <si>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</si>
  <si>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</si>
  <si>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</si>
  <si>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</si>
  <si>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</si>
  <si>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</si>
  <si>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</si>
  <si>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</si>
  <si>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</si>
  <si>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</si>
  <si>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</si>
  <si>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</si>
  <si>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</si>
  <si>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</si>
  <si>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</si>
  <si>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</si>
  <si>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</si>
  <si>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</si>
  <si>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</si>
  <si>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</si>
  <si>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</si>
  <si>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</si>
  <si>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</si>
  <si>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</si>
  <si>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</si>
  <si>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</si>
  <si>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</si>
  <si>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</si>
  <si>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</si>
  <si>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</si>
  <si>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</si>
  <si>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</si>
  <si>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</si>
  <si>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</si>
  <si>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</si>
  <si>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</si>
  <si>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</si>
  <si>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</si>
  <si>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</si>
  <si>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</si>
  <si>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</si>
  <si>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</si>
  <si>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</si>
  <si>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</si>
  <si>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</si>
  <si>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</si>
  <si>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</si>
  <si>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</si>
  <si>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</si>
  <si>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</si>
  <si>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</si>
  <si>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</si>
  <si>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</si>
  <si>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</si>
  <si>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</si>
  <si>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</si>
  <si>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</si>
  <si>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</si>
  <si>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</si>
  <si>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</si>
  <si>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</si>
  <si>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</si>
  <si>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</si>
  <si>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</si>
  <si>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</si>
  <si>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</si>
  <si>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</si>
  <si>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</si>
  <si>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</si>
  <si>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</si>
  <si>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</si>
  <si>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</si>
  <si>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</si>
  <si>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</si>
  <si>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</si>
  <si>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</si>
  <si>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</si>
  <si>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</si>
  <si>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</si>
  <si>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</si>
  <si>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</si>
  <si>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</si>
  <si>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</si>
  <si>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</si>
  <si>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</si>
  <si>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</si>
  <si>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</si>
  <si>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</si>
  <si>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</si>
  <si>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</si>
  <si>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</si>
  <si>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</si>
  <si>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</si>
  <si>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</si>
  <si>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</si>
  <si>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</si>
  <si>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</si>
  <si>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</si>
  <si>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</si>
  <si>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</si>
  <si>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</si>
  <si>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</si>
  <si>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</si>
  <si>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</si>
  <si>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</si>
  <si>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</si>
  <si>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</si>
  <si>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</si>
  <si>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</si>
  <si>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</si>
  <si>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</si>
  <si>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</si>
  <si>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</si>
  <si>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</si>
  <si>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</si>
  <si>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</si>
  <si>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</si>
  <si>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</si>
  <si>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</si>
  <si>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</si>
  <si>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</si>
  <si>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</si>
  <si>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</si>
  <si>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</si>
  <si>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</si>
  <si>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</si>
  <si>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</si>
  <si>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</si>
  <si>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</si>
  <si>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</si>
  <si>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</si>
  <si>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</si>
  <si>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</si>
  <si>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</si>
  <si>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</si>
  <si>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</si>
  <si>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</si>
  <si>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</si>
  <si>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</si>
  <si>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</si>
  <si>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</si>
  <si>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</si>
  <si>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</si>
  <si>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</si>
  <si>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</si>
  <si>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</si>
  <si>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</si>
  <si>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</si>
  <si>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</si>
  <si>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</si>
  <si>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</si>
  <si>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</si>
  <si>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</si>
  <si>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</si>
  <si>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</si>
  <si>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</si>
  <si>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</si>
  <si>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</si>
  <si>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</si>
  <si>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</si>
  <si>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</si>
  <si>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</si>
  <si>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</si>
  <si>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</si>
  <si>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</si>
  <si>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</si>
  <si>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</si>
  <si>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</si>
  <si>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</si>
  <si>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</si>
  <si>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</si>
  <si>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</si>
  <si>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</si>
  <si>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</si>
  <si>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</si>
  <si>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</si>
  <si>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</si>
  <si>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</si>
  <si>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</si>
  <si>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</si>
  <si>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</si>
  <si>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</si>
  <si>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</si>
  <si>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</si>
  <si>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</si>
  <si>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</si>
  <si>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</si>
  <si>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</si>
  <si>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</si>
  <si>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</si>
  <si>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</si>
  <si>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</si>
  <si>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</si>
  <si>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</si>
  <si>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</si>
  <si>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</si>
  <si>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</si>
  <si>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</si>
  <si>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</si>
  <si>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</si>
  <si>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</si>
  <si>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</si>
  <si>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</si>
  <si>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</si>
  <si>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</si>
  <si>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</si>
  <si>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</si>
  <si>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</si>
  <si>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</si>
  <si>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</si>
  <si>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</si>
  <si>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</si>
  <si>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</si>
  <si>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</si>
  <si>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</si>
  <si>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</si>
  <si>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</si>
  <si>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</si>
  <si>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</si>
  <si>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</si>
  <si>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</si>
  <si>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</si>
  <si>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</si>
  <si>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</si>
  <si>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</si>
  <si>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</si>
  <si>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</si>
  <si>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</si>
  <si>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</si>
  <si>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</si>
  <si>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</si>
  <si>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</si>
  <si>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</si>
  <si>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</si>
  <si>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</si>
  <si>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</si>
  <si>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</si>
  <si>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</si>
  <si>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</si>
  <si>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</si>
  <si>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</si>
  <si>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</si>
  <si>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</si>
  <si>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</si>
  <si>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</si>
  <si>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</si>
  <si>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</si>
  <si>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</si>
  <si>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</si>
  <si>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</si>
  <si>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</si>
  <si>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</si>
  <si>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</si>
  <si>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</si>
  <si>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</si>
  <si>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</si>
  <si>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</si>
  <si>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</si>
  <si>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</si>
  <si>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</si>
  <si>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</si>
  <si>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</si>
  <si>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</si>
  <si>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</si>
  <si>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</si>
  <si>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</si>
  <si>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</si>
  <si>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</si>
  <si>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</si>
  <si>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</si>
  <si>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</si>
  <si>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</si>
  <si>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</si>
  <si>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</si>
  <si>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</si>
  <si>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</si>
  <si>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</si>
  <si>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</si>
  <si>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</si>
  <si>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</si>
  <si>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</si>
  <si>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</si>
  <si>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</si>
  <si>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</si>
  <si>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</si>
  <si>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</si>
  <si>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</si>
  <si>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</si>
  <si>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</si>
  <si>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</si>
  <si>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</si>
  <si>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</si>
  <si>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</si>
  <si>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</si>
  <si>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</si>
  <si>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</si>
  <si>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</si>
  <si>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</si>
  <si>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</si>
  <si>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</si>
  <si>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</si>
  <si>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</si>
  <si>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</si>
  <si>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</si>
  <si>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</si>
  <si>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</si>
  <si>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</si>
  <si>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</si>
  <si>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</si>
  <si>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</si>
  <si>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</si>
  <si>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</si>
  <si>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</si>
  <si>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</si>
  <si>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</si>
  <si>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</si>
  <si>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</si>
  <si>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</si>
  <si>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</si>
  <si>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</si>
  <si>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</si>
  <si>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</si>
  <si>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</si>
  <si>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</si>
  <si>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</si>
  <si>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</si>
  <si>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</si>
  <si>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</si>
  <si>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</si>
  <si>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</si>
  <si>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</si>
  <si>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</si>
  <si>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</si>
  <si>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</si>
  <si>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</si>
  <si>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</si>
  <si>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</si>
  <si>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</si>
  <si>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</si>
  <si>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</si>
  <si>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</si>
  <si>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</si>
  <si>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</si>
  <si>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</si>
  <si>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</si>
  <si>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</si>
  <si>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</si>
  <si>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</si>
  <si>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</si>
  <si>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</si>
  <si>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</si>
  <si>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</si>
  <si>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</si>
  <si>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</si>
  <si>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</si>
  <si>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</si>
  <si>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</si>
  <si>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</si>
  <si>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</si>
  <si>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</si>
  <si>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</si>
  <si>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</si>
  <si>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</si>
  <si>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</si>
  <si>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</si>
  <si>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</si>
  <si>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</si>
  <si>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</si>
  <si>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</si>
  <si>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</si>
  <si>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</si>
  <si>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</si>
  <si>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</si>
  <si>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</si>
  <si>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</si>
  <si>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</si>
  <si>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</si>
  <si>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</si>
  <si>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</si>
  <si>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</si>
  <si>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</si>
  <si>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</si>
  <si>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</si>
  <si>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</si>
  <si>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</si>
  <si>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</si>
  <si>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</si>
  <si>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</si>
  <si>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</si>
  <si>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</si>
  <si>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</si>
  <si>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</si>
  <si>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</si>
  <si>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</si>
  <si>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</si>
  <si>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</si>
  <si>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</si>
  <si>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</si>
  <si>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</si>
  <si>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</si>
  <si>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</si>
  <si>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</si>
  <si>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</si>
  <si>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</si>
  <si>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</si>
  <si>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</si>
  <si>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</si>
  <si>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</si>
  <si>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</si>
  <si>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</si>
  <si>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</si>
  <si>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</si>
  <si>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</si>
  <si>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</si>
  <si>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</si>
  <si>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</si>
  <si>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</si>
  <si>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</si>
  <si>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</si>
  <si>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</si>
  <si>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</si>
  <si>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</si>
  <si>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</si>
  <si>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</si>
  <si>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</si>
  <si>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</si>
  <si>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</si>
  <si>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</si>
  <si>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</si>
  <si>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</si>
  <si>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</si>
  <si>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</si>
  <si>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</si>
  <si>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</si>
  <si>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</si>
  <si>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</si>
  <si>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</si>
  <si>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</si>
  <si>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</si>
  <si>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</si>
  <si>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</si>
  <si>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</si>
  <si>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</si>
  <si>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</si>
  <si>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</si>
  <si>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</si>
  <si>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</si>
  <si>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</si>
  <si>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</si>
  <si>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</si>
  <si>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</si>
  <si>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</si>
  <si>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</si>
  <si>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</si>
  <si>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</si>
  <si>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</si>
  <si>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</si>
  <si>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</si>
  <si>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</si>
  <si>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</si>
  <si>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</si>
  <si>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</si>
  <si>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</si>
  <si>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</si>
  <si>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</si>
  <si>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</si>
  <si>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</si>
  <si>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</si>
  <si>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</si>
  <si>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</si>
  <si>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</si>
  <si>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</si>
  <si>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</si>
  <si>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</si>
  <si>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</si>
  <si>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</si>
  <si>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</si>
  <si>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</si>
  <si>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</si>
  <si>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</si>
  <si>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</si>
  <si>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</si>
  <si>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</si>
  <si>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</si>
  <si>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</si>
  <si>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</si>
  <si>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</si>
  <si>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</si>
  <si>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</si>
  <si>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</si>
  <si>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</si>
  <si>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</si>
  <si>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</si>
  <si>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</si>
  <si>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</si>
  <si>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</si>
  <si>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</si>
  <si>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</si>
  <si>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</si>
  <si>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</si>
  <si>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</si>
  <si>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</si>
  <si>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</si>
  <si>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</si>
  <si>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</si>
  <si>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</si>
  <si>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</si>
  <si>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</si>
  <si>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</si>
  <si>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</si>
  <si>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</si>
  <si>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</si>
  <si>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</si>
  <si>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</si>
  <si>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</si>
  <si>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</si>
  <si>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</si>
  <si>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</si>
  <si>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</si>
  <si>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</si>
  <si>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</si>
  <si>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</si>
  <si>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</si>
  <si>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</si>
  <si>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</si>
  <si>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</si>
  <si>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</si>
  <si>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</si>
  <si>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</si>
  <si>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</si>
  <si>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</si>
  <si>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</si>
  <si>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</si>
  <si>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</si>
  <si>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</si>
  <si>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</si>
  <si>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</si>
  <si>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</si>
  <si>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</si>
  <si>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</si>
  <si>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</si>
  <si>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</si>
  <si>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</si>
  <si>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</si>
  <si>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</si>
  <si>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</si>
  <si>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</si>
  <si>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</si>
  <si>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</si>
  <si>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</si>
  <si>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</si>
  <si>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</si>
  <si>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</si>
  <si>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</si>
  <si>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</si>
  <si>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</si>
  <si>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</si>
  <si>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</si>
  <si>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</si>
  <si>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</si>
  <si>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</si>
  <si>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</si>
  <si>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</si>
  <si>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</si>
  <si>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</si>
  <si>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</si>
  <si>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</si>
  <si>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</si>
  <si>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</si>
  <si>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</si>
  <si>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</si>
  <si>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</si>
  <si>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</si>
  <si>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</si>
  <si>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</si>
  <si>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</si>
  <si>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</si>
  <si>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</si>
  <si>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</si>
  <si>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</si>
  <si>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</si>
  <si>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</si>
  <si>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</si>
  <si>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</si>
  <si>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</si>
  <si>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</si>
  <si>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</si>
  <si>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</si>
  <si>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</si>
  <si>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</si>
  <si>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</si>
  <si>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</si>
  <si>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</si>
  <si>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</si>
  <si>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</si>
  <si>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</si>
  <si>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</si>
  <si>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</si>
  <si>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</si>
  <si>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</si>
  <si>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</si>
  <si>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</si>
  <si>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</si>
  <si>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</si>
  <si>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</si>
  <si>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</si>
  <si>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</si>
  <si>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</si>
  <si>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</si>
  <si>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</si>
  <si>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</si>
  <si>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</si>
  <si>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</si>
  <si>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</si>
  <si>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</si>
  <si>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</si>
  <si>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</si>
  <si>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</si>
  <si>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</si>
  <si>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</si>
  <si>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</si>
  <si>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</si>
  <si>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</si>
  <si>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</si>
  <si>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</si>
  <si>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</si>
  <si>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</si>
  <si>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</si>
  <si>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</si>
  <si>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</si>
  <si>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</si>
  <si>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</si>
  <si>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</si>
  <si>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</si>
  <si>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</si>
  <si>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</si>
  <si>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</si>
  <si>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</si>
  <si>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</si>
  <si>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</si>
  <si>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</si>
  <si>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</si>
  <si>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</si>
  <si>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</si>
  <si>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</si>
  <si>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</si>
  <si>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</si>
  <si>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</si>
  <si>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</si>
  <si>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</si>
  <si>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</si>
  <si>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</si>
  <si>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</si>
  <si>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</si>
  <si>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</si>
  <si>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</si>
  <si>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</si>
  <si>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</si>
  <si>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</si>
  <si>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</si>
  <si>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</si>
  <si>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</si>
  <si>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</si>
  <si>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</si>
  <si>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</si>
  <si>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</si>
  <si>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</si>
  <si>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</si>
  <si>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</si>
  <si>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</si>
  <si>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</si>
  <si>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</si>
  <si>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</si>
  <si>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</si>
  <si>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</si>
  <si>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</si>
  <si>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</si>
  <si>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</si>
  <si>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</si>
  <si>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</si>
  <si>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</si>
  <si>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</si>
  <si>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</si>
  <si>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</si>
  <si>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</si>
  <si>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</si>
  <si>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</si>
  <si>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</si>
  <si>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</si>
  <si>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</si>
  <si>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</si>
  <si>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</si>
  <si>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</si>
  <si>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</si>
  <si>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</si>
  <si>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</si>
  <si>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</si>
  <si>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</si>
  <si>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</si>
  <si>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</si>
  <si>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</si>
  <si>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</si>
  <si>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</si>
  <si>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</si>
  <si>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</si>
  <si>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</si>
  <si>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</si>
  <si>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</si>
  <si>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</si>
  <si>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</si>
  <si>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</si>
  <si>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</si>
  <si>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</si>
  <si>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</si>
  <si>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</si>
  <si>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</si>
  <si>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</si>
  <si>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</si>
  <si>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</si>
  <si>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</si>
  <si>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</si>
  <si>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</si>
  <si>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</si>
  <si>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</si>
  <si>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</si>
  <si>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</si>
  <si>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</si>
  <si>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</si>
  <si>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</si>
  <si>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</si>
  <si>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</si>
  <si>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</si>
  <si>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</si>
  <si>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</si>
  <si>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</si>
  <si>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</si>
  <si>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</si>
  <si>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</si>
  <si>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</si>
  <si>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</si>
  <si>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</si>
  <si>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</si>
  <si>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</si>
  <si>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</si>
  <si>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</si>
  <si>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</si>
  <si>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</si>
  <si>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</si>
  <si>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</si>
  <si>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</si>
  <si>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</si>
  <si>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</si>
  <si>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</si>
  <si>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</si>
  <si>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</si>
  <si>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</si>
  <si>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</si>
  <si>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</si>
  <si>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</si>
  <si>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</si>
  <si>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</si>
  <si>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</si>
  <si>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</si>
  <si>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</si>
  <si>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</si>
  <si>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</si>
  <si>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</si>
  <si>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</si>
  <si>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</si>
  <si>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</si>
  <si>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</si>
  <si>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</si>
  <si>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</si>
  <si>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</si>
  <si>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</si>
  <si>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</si>
  <si>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</si>
  <si>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</si>
  <si>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</si>
  <si>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</si>
  <si>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</si>
  <si>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</si>
  <si>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</si>
  <si>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</si>
  <si>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</si>
  <si>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</si>
  <si>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</si>
  <si>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</si>
  <si>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</si>
  <si>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</si>
  <si>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</si>
  <si>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</si>
  <si>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</si>
  <si>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</si>
  <si>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</si>
  <si>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</si>
  <si>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</si>
  <si>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</si>
  <si>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</si>
  <si>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</si>
  <si>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</si>
  <si>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</si>
  <si>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</si>
  <si>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</si>
  <si>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</si>
  <si>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</si>
  <si>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</si>
  <si>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</si>
  <si>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</si>
  <si>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</si>
  <si>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</si>
  <si>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</si>
  <si>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</si>
  <si>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</si>
  <si>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</si>
  <si>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</si>
  <si>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</si>
  <si>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</si>
  <si>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</si>
  <si>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</si>
  <si>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</si>
  <si>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</si>
  <si>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</si>
  <si>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</si>
  <si>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</si>
  <si>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</si>
  <si>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</si>
  <si>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</si>
  <si>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</si>
  <si>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</si>
  <si>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</si>
  <si>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</si>
  <si>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</si>
  <si>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</si>
  <si>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</si>
  <si>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</si>
  <si>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</si>
  <si>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</si>
  <si>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</si>
  <si>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</si>
  <si>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</si>
  <si>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</si>
  <si>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</si>
  <si>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</si>
  <si>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</si>
  <si>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</si>
  <si>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</si>
  <si>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</si>
  <si>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</si>
  <si>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</si>
  <si>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</si>
  <si>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</si>
  <si>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</si>
  <si>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</si>
  <si>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</si>
  <si>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</si>
  <si>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</si>
  <si>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</si>
  <si>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</si>
  <si>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</si>
  <si>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</si>
  <si>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</si>
  <si>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</si>
  <si>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</si>
  <si>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</si>
  <si>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</si>
  <si>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</si>
  <si>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</si>
  <si>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</si>
  <si>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</si>
  <si>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</si>
  <si>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</si>
  <si>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</si>
  <si>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</si>
  <si>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</si>
  <si>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</si>
  <si>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</si>
  <si>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</si>
  <si>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</si>
  <si>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</si>
  <si>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</si>
  <si>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</si>
  <si>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</si>
  <si>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</si>
  <si>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</si>
  <si>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</si>
  <si>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</si>
  <si>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</si>
  <si>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</si>
  <si>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</si>
  <si>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</si>
  <si>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</si>
  <si>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</si>
  <si>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</si>
  <si>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</si>
  <si>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</si>
  <si>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</si>
  <si>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</si>
  <si>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</si>
  <si>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</si>
  <si>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</si>
  <si>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</si>
  <si>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</si>
  <si>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</si>
  <si>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</si>
  <si>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</si>
  <si>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</si>
  <si>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</si>
  <si>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</si>
  <si>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</si>
  <si>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</si>
  <si>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</si>
  <si>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</si>
  <si>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</si>
  <si>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</si>
  <si>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</si>
  <si>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</si>
  <si>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</si>
  <si>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</si>
  <si>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</si>
  <si>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</si>
  <si>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</si>
  <si>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</si>
  <si>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</si>
  <si>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</si>
  <si>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</si>
  <si>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</si>
  <si>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</si>
  <si>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</si>
  <si>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</si>
  <si>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</si>
  <si>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</si>
  <si>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</si>
  <si>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</si>
  <si>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</si>
  <si>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</si>
  <si>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</si>
  <si>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</si>
  <si>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</si>
  <si>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</si>
  <si>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</si>
  <si>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</si>
  <si>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</si>
  <si>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</si>
  <si>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</si>
  <si>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</si>
  <si>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</si>
  <si>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</si>
  <si>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</si>
  <si>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</si>
  <si>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</si>
  <si>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</si>
  <si>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</si>
  <si>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</si>
  <si>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</si>
  <si>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</si>
  <si>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</si>
  <si>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</si>
  <si>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</si>
  <si>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</si>
  <si>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</si>
  <si>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</si>
  <si>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</si>
  <si>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</si>
  <si>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</si>
  <si>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</si>
  <si>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</si>
  <si>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</si>
  <si>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</si>
  <si>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</si>
  <si>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</si>
  <si>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</si>
  <si>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</si>
  <si>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</si>
  <si>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</si>
  <si>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</si>
  <si>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</si>
  <si>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</si>
  <si>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</si>
  <si>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</si>
  <si>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</si>
  <si>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</si>
  <si>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</si>
  <si>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</si>
  <si>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</si>
  <si>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</si>
  <si>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</si>
  <si>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</si>
  <si>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</si>
  <si>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</si>
  <si>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</si>
  <si>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</si>
  <si>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</si>
  <si>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</si>
  <si>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</si>
  <si>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</si>
  <si>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</si>
  <si>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</si>
  <si>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</si>
  <si>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</si>
  <si>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</si>
  <si>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</si>
  <si>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</si>
  <si>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</si>
  <si>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</si>
  <si>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</si>
  <si>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</si>
  <si>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</si>
  <si>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</si>
  <si>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</si>
  <si>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</si>
  <si>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</si>
  <si>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</si>
  <si>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</si>
  <si>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</si>
  <si>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</si>
  <si>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</si>
  <si>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</si>
  <si>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</si>
  <si>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</si>
  <si>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</si>
  <si>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</si>
  <si>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</si>
  <si>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</si>
  <si>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</si>
  <si>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</si>
  <si>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</si>
  <si>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</si>
  <si>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</si>
  <si>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</si>
  <si>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</si>
  <si>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</si>
  <si>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</si>
  <si>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</si>
  <si>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</si>
  <si>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</si>
  <si>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</si>
  <si>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</si>
  <si>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</si>
  <si>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</si>
  <si>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</si>
  <si>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</si>
  <si>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</si>
  <si>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</si>
  <si>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</si>
  <si>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</si>
  <si>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</si>
  <si>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</si>
  <si>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</si>
  <si>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</si>
  <si>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</si>
  <si>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</si>
  <si>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</si>
  <si>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</si>
  <si>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</si>
  <si>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</si>
  <si>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</si>
  <si>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</si>
  <si>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</si>
  <si>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</si>
  <si>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</si>
  <si>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</si>
  <si>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</si>
  <si>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</si>
  <si>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</si>
  <si>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</si>
  <si>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</si>
  <si>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</si>
  <si>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</si>
  <si>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</si>
  <si>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</si>
  <si>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</si>
  <si>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</si>
  <si>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</si>
  <si>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</si>
  <si>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</si>
  <si>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</si>
  <si>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</si>
  <si>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</si>
  <si>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</si>
  <si>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</si>
  <si>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</si>
  <si>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</si>
  <si>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</si>
  <si>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</si>
  <si>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</si>
  <si>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</si>
  <si>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</si>
  <si>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</si>
  <si>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</si>
  <si>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</si>
  <si>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</si>
  <si>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</si>
  <si>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</si>
  <si>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</si>
  <si>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</si>
  <si>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</si>
  <si>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</si>
  <si>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</si>
  <si>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</si>
  <si>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</si>
  <si>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</si>
  <si>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</si>
  <si>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</si>
  <si>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</si>
  <si>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</si>
  <si>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</si>
  <si>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</si>
  <si>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</si>
  <si>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</si>
  <si>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</si>
  <si>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</si>
  <si>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</si>
  <si>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</si>
  <si>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</si>
  <si>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</si>
  <si>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</si>
  <si>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</si>
  <si>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</si>
  <si>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</si>
  <si>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</si>
  <si>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</si>
  <si>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</si>
  <si>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</si>
  <si>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</si>
  <si>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</si>
  <si>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</si>
  <si>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</si>
  <si>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</si>
  <si>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</si>
  <si>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</si>
  <si>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</si>
  <si>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</si>
  <si>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</si>
  <si>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</si>
  <si>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</si>
  <si>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</si>
  <si>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</si>
  <si>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</si>
  <si>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</si>
  <si>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</si>
  <si>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</si>
  <si>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</si>
  <si>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</si>
  <si>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</si>
  <si>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</si>
  <si>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</si>
  <si>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</si>
  <si>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</si>
  <si>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</si>
  <si>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</si>
  <si>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</si>
  <si>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</si>
  <si>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</si>
  <si>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</si>
  <si>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</si>
  <si>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</si>
  <si>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</si>
  <si>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</si>
  <si>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</si>
  <si>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</si>
  <si>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</si>
  <si>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</si>
  <si>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</si>
  <si>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</si>
  <si>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</si>
  <si>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</si>
  <si>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</si>
  <si>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</si>
  <si>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</si>
  <si>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</si>
  <si>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</si>
  <si>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</si>
  <si>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</si>
  <si>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</si>
  <si>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</si>
  <si>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</si>
  <si>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</si>
  <si>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</si>
  <si>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</si>
  <si>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</si>
  <si>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</si>
  <si>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</si>
  <si>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</si>
  <si>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</si>
  <si>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</si>
  <si>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</si>
  <si>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</si>
  <si>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</si>
  <si>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</si>
  <si>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</si>
  <si>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</si>
  <si>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</si>
  <si>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</si>
  <si>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</si>
  <si>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</si>
  <si>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</si>
  <si>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</si>
  <si>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</si>
  <si>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</si>
  <si>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</si>
  <si>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</si>
  <si>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</si>
  <si>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</si>
  <si>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</si>
  <si>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</si>
  <si>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</si>
  <si>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</si>
  <si>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</si>
  <si>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</si>
  <si>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</si>
  <si>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</si>
  <si>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</si>
  <si>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</si>
  <si>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</si>
  <si>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</si>
  <si>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</si>
  <si>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</si>
  <si>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</si>
  <si>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</si>
  <si>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</si>
  <si>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</si>
  <si>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</si>
  <si>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</si>
  <si>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</si>
  <si>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</si>
  <si>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</si>
  <si>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</si>
  <si>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</si>
  <si>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</si>
  <si>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</si>
  <si>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</si>
  <si>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</si>
  <si>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</si>
  <si>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</si>
  <si>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</si>
  <si>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</si>
  <si>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</si>
  <si>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</si>
  <si>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</si>
  <si>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</si>
  <si>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</si>
  <si>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</si>
  <si>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</si>
  <si>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</si>
  <si>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</si>
  <si>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</si>
  <si>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</si>
  <si>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</si>
  <si>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</si>
  <si>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</si>
  <si>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</si>
  <si>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</si>
  <si>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</si>
  <si>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</si>
  <si>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</si>
  <si>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</si>
  <si>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</si>
  <si>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</si>
  <si>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</si>
  <si>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</si>
  <si>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</si>
  <si>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</si>
  <si>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</si>
  <si>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</si>
  <si>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</si>
  <si>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</si>
  <si>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</si>
  <si>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</si>
  <si>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</si>
  <si>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</si>
  <si>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</si>
  <si>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</si>
  <si>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</si>
  <si>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</si>
  <si>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</si>
  <si>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</si>
  <si>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</si>
  <si>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</si>
  <si>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</si>
  <si>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</si>
  <si>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</si>
  <si>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</si>
  <si>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</si>
  <si>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</si>
  <si>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</si>
  <si>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</si>
  <si>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</si>
  <si>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</si>
  <si>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</si>
  <si>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</si>
  <si>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</si>
  <si>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</si>
  <si>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</si>
  <si>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</si>
  <si>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</si>
  <si>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</si>
  <si>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</si>
  <si>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</si>
  <si>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</si>
  <si>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</si>
  <si>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</si>
  <si>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</si>
  <si>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</si>
  <si>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</si>
  <si>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</si>
  <si>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</si>
  <si>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</si>
  <si>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</si>
  <si>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</si>
  <si>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</si>
  <si>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</si>
  <si>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</si>
  <si>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</si>
  <si>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</si>
  <si>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</si>
  <si>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</si>
  <si>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</si>
  <si>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</si>
  <si>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</si>
  <si>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</si>
  <si>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</si>
  <si>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</si>
  <si>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</si>
  <si>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</si>
  <si>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</si>
  <si>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</si>
  <si>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</si>
  <si>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</si>
  <si>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</si>
  <si>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</si>
  <si>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</si>
  <si>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</si>
  <si>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</si>
  <si>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</si>
  <si>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</si>
  <si>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</si>
  <si>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</si>
  <si>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</si>
  <si>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</si>
  <si>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</si>
  <si>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</si>
  <si>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</si>
  <si>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</si>
  <si>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</si>
  <si>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</si>
  <si>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</si>
  <si>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</si>
  <si>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</si>
  <si>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</si>
  <si>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</si>
  <si>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</si>
  <si>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</si>
  <si>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</si>
  <si>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</si>
  <si>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</si>
  <si>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</si>
  <si>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</si>
  <si>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</si>
  <si>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</si>
  <si>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</si>
  <si>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</si>
  <si>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</si>
  <si>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</si>
  <si>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</si>
  <si>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</si>
  <si>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</si>
  <si>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</si>
  <si>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</si>
  <si>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</si>
  <si>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</si>
  <si>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</si>
  <si>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</si>
  <si>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</si>
  <si>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</si>
  <si>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</si>
  <si>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</si>
  <si>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</si>
  <si>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</si>
  <si>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</si>
  <si>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</si>
  <si>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</si>
  <si>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</si>
  <si>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</si>
  <si>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</si>
  <si>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</si>
  <si>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</si>
  <si>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</si>
  <si>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</si>
  <si>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</si>
  <si>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</si>
  <si>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</si>
  <si>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</si>
  <si>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</si>
  <si>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</si>
  <si>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</si>
  <si>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</si>
  <si>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</si>
  <si>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</si>
  <si>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</si>
  <si>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</si>
  <si>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</si>
  <si>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</si>
  <si>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</si>
  <si>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</si>
  <si>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</si>
  <si>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</si>
  <si>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</si>
  <si>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</si>
  <si>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</si>
  <si>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</si>
  <si>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</si>
  <si>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</si>
  <si>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</si>
  <si>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</si>
  <si>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</si>
  <si>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</si>
  <si>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</si>
  <si>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</si>
  <si>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</si>
  <si>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</si>
  <si>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</si>
  <si>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</si>
  <si>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</si>
  <si>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</si>
  <si>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</si>
  <si>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</si>
  <si>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</si>
  <si>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</si>
  <si>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</si>
  <si>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</si>
  <si>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</si>
  <si>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</si>
  <si>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</si>
  <si>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</si>
  <si>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</si>
  <si>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</si>
  <si>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</si>
  <si>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</si>
  <si>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</si>
  <si>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</si>
  <si>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</si>
  <si>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</si>
  <si>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</si>
  <si>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</si>
  <si>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</si>
  <si>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</si>
  <si>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</si>
  <si>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</si>
  <si>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</si>
  <si>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</si>
  <si>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</si>
  <si>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</si>
  <si>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</si>
  <si>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</si>
  <si>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</si>
  <si>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</si>
  <si>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</si>
  <si>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</si>
  <si>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</si>
  <si>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</si>
  <si>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</si>
  <si>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</si>
  <si>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</si>
  <si>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</si>
  <si>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</si>
  <si>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</si>
  <si>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</si>
  <si>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</si>
  <si>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</si>
  <si>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</si>
  <si>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</si>
  <si>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</si>
  <si>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</si>
  <si>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</si>
  <si>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</si>
  <si>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</si>
  <si>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</si>
  <si>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</si>
  <si>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</si>
  <si>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</si>
  <si>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</si>
  <si>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</si>
  <si>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</si>
  <si>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</si>
  <si>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</si>
  <si>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</si>
  <si>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</si>
  <si>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</si>
  <si>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</si>
  <si>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</si>
  <si>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</si>
  <si>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</si>
  <si>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</si>
  <si>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</si>
  <si>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</si>
  <si>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</si>
  <si>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</si>
  <si>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</si>
  <si>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</si>
  <si>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</si>
  <si>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</si>
  <si>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</si>
  <si>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</si>
  <si>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</si>
  <si>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</si>
  <si>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</si>
  <si>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</si>
  <si>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</si>
  <si>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</si>
  <si>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</si>
  <si>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</si>
  <si>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</si>
  <si>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</si>
  <si>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</si>
  <si>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</si>
  <si>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</si>
  <si>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</si>
  <si>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</si>
  <si>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</si>
  <si>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</si>
  <si>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</si>
  <si>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</si>
  <si>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</si>
  <si>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</si>
  <si>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</si>
  <si>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</si>
  <si>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</si>
  <si>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</si>
  <si>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</si>
  <si>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</si>
  <si>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</si>
  <si>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</si>
  <si>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</si>
  <si>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</si>
  <si>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</si>
  <si>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</si>
  <si>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</si>
  <si>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</si>
  <si>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</si>
  <si>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</si>
  <si>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</si>
  <si>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</si>
  <si>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</si>
  <si>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</si>
  <si>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</si>
  <si>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</si>
  <si>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</si>
  <si>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</si>
  <si>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</si>
  <si>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</si>
  <si>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</si>
  <si>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</si>
  <si>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</si>
  <si>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</si>
  <si>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</si>
  <si>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</si>
  <si>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</si>
  <si>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</si>
  <si>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</si>
  <si>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</si>
  <si>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</si>
  <si>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</si>
  <si>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</si>
  <si>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</si>
  <si>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</si>
  <si>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</si>
  <si>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</si>
  <si>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</si>
  <si>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</si>
  <si>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</si>
  <si>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</si>
  <si>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</si>
  <si>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</si>
  <si>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</si>
  <si>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</si>
  <si>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</si>
  <si>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</si>
  <si>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</si>
  <si>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</si>
  <si>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</si>
  <si>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</si>
  <si>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</si>
  <si>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</si>
  <si>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</si>
  <si>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</si>
  <si>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</si>
  <si>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</si>
  <si>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</si>
  <si>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</si>
  <si>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</si>
  <si>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</si>
  <si>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</si>
  <si>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</si>
  <si>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</si>
  <si>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</si>
  <si>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</si>
  <si>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</si>
  <si>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</si>
  <si>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</si>
  <si>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</si>
  <si>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</si>
  <si>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</si>
  <si>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</si>
  <si>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</si>
  <si>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</si>
  <si>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</si>
  <si>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</si>
  <si>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</si>
  <si>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</si>
  <si>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</si>
  <si>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</si>
  <si>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</si>
  <si>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</si>
  <si>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</si>
  <si>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</si>
  <si>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</si>
  <si>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</si>
  <si>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</si>
  <si>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</si>
  <si>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</si>
  <si>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</si>
  <si>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</si>
  <si>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</si>
  <si>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</si>
  <si>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</si>
  <si>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</si>
  <si>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</si>
  <si>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</si>
  <si>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</si>
  <si>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</si>
  <si>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</si>
  <si>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</si>
  <si>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</si>
  <si>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</si>
  <si>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</si>
  <si>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</si>
  <si>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</si>
  <si>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</si>
  <si>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</si>
  <si>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</si>
  <si>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</si>
  <si>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</si>
  <si>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</si>
  <si>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</si>
  <si>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</si>
  <si>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</si>
  <si>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</si>
  <si>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</si>
  <si>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</si>
  <si>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</si>
  <si>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</si>
  <si>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</si>
  <si>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</si>
  <si>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</si>
  <si>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</si>
  <si>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</si>
  <si>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</si>
  <si>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</si>
  <si>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</si>
  <si>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</si>
  <si>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</si>
  <si>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</si>
  <si>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</si>
  <si>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</si>
  <si>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</si>
  <si>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</si>
  <si>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</si>
  <si>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</si>
  <si>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</si>
  <si>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</si>
  <si>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</si>
  <si>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</si>
  <si>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</si>
  <si>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</si>
  <si>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</si>
  <si>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</si>
  <si>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</si>
  <si>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</si>
  <si>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</si>
  <si>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</si>
  <si>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</si>
  <si>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</si>
  <si>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</si>
  <si>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</si>
  <si>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</si>
  <si>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</si>
  <si>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</si>
  <si>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</si>
  <si>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</si>
  <si>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</si>
  <si>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</si>
  <si>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</si>
  <si>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</si>
  <si>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</si>
  <si>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</si>
  <si>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</si>
  <si>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</si>
  <si>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</si>
  <si>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</si>
  <si>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</si>
  <si>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</si>
  <si>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</si>
  <si>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</si>
  <si>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</si>
  <si>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</si>
  <si>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</si>
  <si>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</si>
  <si>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</si>
  <si>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</si>
  <si>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</si>
  <si>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</si>
  <si>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</si>
  <si>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</si>
  <si>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</si>
  <si>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</si>
  <si>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</si>
  <si>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</si>
  <si>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</si>
  <si>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</si>
  <si>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</si>
  <si>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</si>
  <si>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</si>
  <si>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</si>
  <si>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</si>
  <si>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</si>
  <si>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</si>
  <si>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</si>
  <si>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</si>
  <si>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</si>
  <si>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</si>
  <si>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</si>
  <si>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</si>
  <si>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</si>
  <si>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</si>
  <si>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</si>
  <si>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</si>
  <si>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</si>
  <si>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</si>
  <si>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</si>
  <si>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</si>
  <si>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</si>
  <si>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</si>
  <si>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</si>
  <si>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</si>
  <si>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</si>
  <si>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</si>
  <si>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</si>
  <si>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</si>
  <si>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</si>
  <si>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</si>
  <si>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</si>
  <si>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</si>
  <si>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</si>
  <si>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</si>
  <si>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</si>
  <si>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</si>
  <si>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</si>
  <si>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</si>
  <si>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</si>
  <si>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</si>
  <si>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</si>
  <si>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</si>
  <si>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</si>
  <si>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</si>
  <si>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</si>
  <si>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</si>
  <si>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</si>
  <si>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</si>
  <si>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</si>
  <si>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</si>
  <si>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</si>
  <si>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</si>
  <si>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</si>
  <si>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</si>
  <si>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</si>
  <si>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</si>
  <si>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</si>
  <si>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</si>
  <si>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</si>
  <si>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</si>
  <si>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</si>
  <si>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</si>
  <si>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</si>
  <si>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</si>
  <si>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</si>
  <si>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</si>
  <si>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</si>
  <si>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</si>
  <si>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</si>
  <si>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</si>
  <si>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</si>
  <si>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</si>
  <si>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</si>
  <si>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</si>
  <si>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</si>
  <si>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</si>
  <si>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</si>
  <si>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</si>
  <si>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</si>
  <si>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</si>
  <si>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</si>
  <si>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</si>
  <si>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</si>
  <si>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</si>
  <si>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</si>
  <si>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</si>
  <si>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</si>
  <si>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</si>
  <si>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</si>
  <si>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</si>
  <si>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</si>
  <si>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</si>
  <si>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</si>
  <si>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</si>
  <si>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</si>
  <si>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</si>
  <si>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</si>
  <si>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</si>
  <si>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</si>
  <si>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</si>
  <si>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</si>
  <si>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</si>
  <si>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</si>
  <si>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</si>
  <si>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</si>
  <si>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</si>
  <si>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</si>
  <si>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</si>
  <si>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</si>
  <si>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</si>
  <si>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</si>
  <si>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</si>
  <si>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</si>
  <si>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</si>
  <si>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</si>
  <si>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</si>
  <si>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</si>
  <si>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</si>
  <si>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</si>
  <si>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</si>
  <si>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</si>
  <si>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</si>
  <si>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</si>
  <si>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</si>
  <si>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</si>
  <si>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</si>
  <si>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</si>
  <si>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</si>
  <si>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</si>
  <si>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</si>
  <si>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</si>
  <si>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</si>
  <si>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</si>
  <si>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</si>
  <si>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</si>
  <si>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</si>
  <si>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</si>
  <si>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</si>
  <si>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</si>
  <si>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</si>
  <si>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</si>
  <si>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</si>
  <si>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</si>
  <si>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</si>
  <si>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</si>
  <si>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</si>
  <si>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</si>
  <si>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</si>
  <si>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</si>
  <si>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</si>
  <si>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</si>
  <si>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</si>
  <si>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</si>
  <si>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</si>
  <si>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</si>
  <si>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</si>
  <si>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</si>
  <si>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</si>
  <si>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</si>
  <si>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</si>
  <si>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</si>
  <si>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</si>
  <si>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</si>
  <si>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</si>
  <si>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</si>
  <si>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</si>
  <si>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</si>
  <si>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</si>
  <si>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</si>
  <si>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</si>
  <si>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</si>
  <si>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</si>
  <si>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</si>
  <si>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</si>
  <si>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</si>
  <si>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</si>
  <si>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</si>
  <si>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</si>
  <si>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</si>
  <si>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</si>
  <si>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</si>
  <si>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</si>
  <si>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</si>
  <si>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</si>
  <si>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</si>
  <si>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</si>
  <si>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</si>
  <si>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</si>
  <si>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</si>
  <si>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</si>
  <si>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</si>
  <si>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</si>
  <si>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</si>
  <si>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</si>
  <si>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</si>
  <si>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</si>
  <si>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</si>
  <si>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</si>
  <si>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</si>
  <si>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</si>
  <si>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</si>
  <si>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</si>
  <si>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</si>
  <si>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</si>
  <si>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</si>
  <si>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</si>
  <si>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</si>
  <si>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</si>
  <si>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</si>
  <si>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</si>
  <si>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</si>
  <si>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</si>
  <si>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</si>
  <si>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</si>
  <si>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</si>
  <si>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</si>
  <si>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</si>
  <si>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</si>
  <si>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</si>
  <si>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</si>
  <si>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</si>
  <si>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</si>
  <si>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</si>
  <si>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</si>
  <si>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</si>
  <si>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</si>
  <si>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</si>
  <si>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</si>
  <si>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</si>
  <si>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</si>
  <si>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</si>
  <si>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</si>
  <si>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</si>
  <si>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</si>
  <si>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</si>
  <si>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</si>
  <si>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</si>
  <si>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</si>
  <si>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</si>
  <si>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</si>
  <si>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</si>
  <si>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</si>
  <si>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</si>
  <si>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</si>
  <si>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</si>
  <si>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</si>
  <si>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</si>
  <si>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</si>
  <si>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</si>
  <si>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</si>
  <si>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</si>
  <si>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</si>
  <si>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</si>
  <si>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</si>
  <si>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</si>
  <si>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</si>
  <si>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</si>
  <si>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</si>
  <si>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</si>
  <si>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</si>
  <si>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</si>
  <si>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</si>
  <si>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</si>
  <si>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</si>
  <si>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</si>
  <si>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</si>
  <si>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</si>
  <si>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</si>
  <si>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</si>
  <si>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</si>
  <si>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</si>
  <si>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</si>
  <si>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</si>
  <si>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</si>
  <si>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</si>
  <si>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</si>
  <si>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</si>
  <si>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</si>
  <si>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</si>
  <si>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</si>
  <si>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</si>
  <si>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</si>
  <si>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</si>
  <si>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</si>
  <si>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</si>
  <si>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</si>
  <si>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</si>
  <si>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</si>
  <si>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</si>
  <si>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</si>
  <si>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</si>
  <si>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</si>
  <si>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</si>
  <si>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</si>
  <si>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</si>
  <si>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</si>
  <si>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</si>
  <si>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</si>
  <si>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</si>
  <si>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</si>
  <si>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</si>
  <si>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</si>
  <si>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</si>
  <si>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</si>
  <si>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</si>
  <si>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</si>
  <si>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</si>
  <si>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</si>
  <si>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</si>
  <si>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</si>
  <si>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</si>
  <si>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</si>
  <si>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</si>
  <si>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</si>
  <si>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</si>
  <si>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</si>
  <si>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</si>
  <si>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</si>
  <si>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</si>
  <si>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</si>
  <si>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</si>
  <si>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</si>
  <si>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</si>
  <si>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</si>
  <si>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</si>
  <si>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</si>
  <si>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</si>
  <si>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</si>
  <si>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</si>
  <si>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</si>
  <si>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</si>
  <si>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</si>
  <si>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</si>
  <si>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</si>
  <si>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</si>
  <si>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</si>
  <si>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</si>
  <si>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</si>
  <si>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</si>
  <si>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</si>
  <si>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</si>
  <si>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</si>
  <si>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</si>
  <si>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</si>
  <si>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</si>
  <si>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</si>
  <si>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</si>
  <si>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</si>
  <si>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</si>
  <si>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</si>
  <si>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</si>
  <si>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</si>
  <si>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</si>
  <si>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</si>
  <si>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</si>
  <si>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</si>
  <si>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</si>
  <si>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</si>
  <si>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</si>
  <si>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</si>
  <si>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</si>
  <si>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</si>
  <si>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</si>
  <si>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</si>
  <si>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</si>
  <si>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</si>
  <si>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</si>
  <si>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</si>
  <si>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</si>
  <si>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</si>
  <si>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</si>
  <si>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</si>
  <si>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</si>
  <si>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</si>
  <si>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</si>
  <si>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</si>
  <si>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</si>
  <si>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</si>
  <si>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</si>
  <si>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</si>
  <si>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</si>
  <si>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</si>
  <si>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</si>
  <si>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</si>
  <si>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</si>
  <si>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</si>
  <si>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</si>
  <si>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</si>
  <si>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</si>
  <si>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</si>
  <si>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</si>
  <si>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</si>
  <si>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</si>
  <si>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</si>
  <si>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</si>
  <si>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</si>
  <si>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</si>
  <si>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</si>
  <si>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</si>
  <si>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</si>
  <si>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</si>
  <si>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</si>
  <si>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</si>
  <si>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</si>
  <si>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</si>
  <si>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</si>
  <si>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</si>
  <si>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</si>
  <si>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</si>
  <si>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</si>
  <si>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</si>
  <si>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</si>
  <si>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</si>
  <si>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</si>
  <si>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</si>
  <si>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</si>
  <si>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</si>
  <si>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</si>
  <si>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</si>
  <si>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</si>
  <si>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</si>
  <si>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</si>
  <si>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</si>
  <si>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</si>
  <si>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</si>
  <si>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</si>
  <si>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</si>
  <si>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</si>
  <si>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</si>
  <si>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</si>
  <si>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</si>
  <si>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</si>
  <si>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</si>
  <si>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</si>
  <si>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</si>
  <si>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</si>
  <si>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</si>
  <si>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</si>
  <si>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</si>
  <si>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</si>
  <si>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</si>
  <si>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</si>
  <si>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</si>
  <si>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</si>
  <si>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</si>
  <si>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</si>
  <si>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</si>
  <si>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</si>
  <si>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</si>
  <si>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</si>
  <si>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</si>
  <si>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</si>
  <si>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</si>
  <si>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</si>
  <si>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</si>
  <si>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</si>
  <si>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</si>
  <si>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</si>
  <si>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</si>
  <si>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</si>
  <si>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</si>
  <si>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</si>
  <si>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</si>
  <si>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</si>
  <si>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</si>
  <si>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</si>
  <si>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</si>
  <si>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</si>
  <si>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</si>
  <si>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</si>
  <si>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</si>
  <si>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</si>
  <si>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</si>
  <si>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</si>
  <si>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</si>
  <si>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</si>
  <si>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</si>
  <si>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</si>
  <si>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</si>
  <si>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</si>
  <si>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</si>
  <si>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</si>
  <si>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</si>
  <si>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</si>
  <si>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</si>
  <si>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</si>
  <si>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</si>
  <si>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</si>
  <si>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</si>
  <si>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</si>
  <si>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</si>
  <si>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</si>
  <si>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</si>
  <si>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</si>
  <si>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</si>
  <si>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</si>
  <si>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</si>
  <si>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</si>
  <si>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</si>
  <si>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</si>
  <si>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</si>
  <si>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</si>
  <si>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</si>
  <si>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</si>
  <si>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</si>
  <si>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</si>
  <si>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</si>
  <si>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</si>
  <si>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</si>
  <si>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</si>
  <si>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</si>
  <si>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</si>
  <si>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</si>
  <si>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</si>
  <si>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</si>
  <si>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</si>
  <si>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</si>
  <si>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</si>
  <si>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</si>
  <si>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</si>
  <si>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</si>
  <si>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</si>
  <si>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</si>
  <si>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</si>
  <si>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</si>
  <si>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</si>
  <si>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</si>
  <si>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</si>
  <si>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</si>
  <si>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</si>
  <si>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</si>
  <si>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</si>
  <si>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</si>
  <si>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</si>
  <si>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</si>
  <si>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</si>
  <si>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</si>
  <si>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</si>
  <si>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</si>
  <si>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</si>
  <si>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</si>
  <si>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</si>
  <si>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</si>
  <si>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</si>
  <si>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</si>
  <si>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</si>
  <si>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</si>
  <si>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</si>
  <si>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</si>
  <si>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</si>
  <si>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</si>
  <si>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</si>
  <si>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</si>
  <si>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</si>
  <si>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</si>
  <si>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</si>
  <si>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</si>
  <si>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</si>
  <si>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</si>
  <si>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</si>
  <si>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</si>
  <si>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</si>
  <si>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</si>
  <si>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</si>
  <si>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</si>
  <si>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</si>
  <si>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</si>
  <si>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</si>
  <si>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</si>
  <si>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</si>
  <si>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</si>
  <si>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</si>
  <si>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</si>
  <si>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</si>
  <si>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</si>
  <si>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</si>
  <si>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</si>
  <si>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</si>
  <si>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</si>
  <si>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</si>
  <si>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</si>
  <si>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</si>
  <si>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</si>
  <si>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</si>
  <si>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</si>
  <si>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</si>
  <si>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</si>
  <si>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</si>
  <si>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</si>
  <si>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</si>
  <si>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</si>
  <si>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</si>
  <si>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</si>
  <si>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</si>
  <si>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</si>
  <si>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</si>
  <si>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</si>
  <si>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</si>
  <si>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</si>
  <si>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</si>
  <si>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</si>
  <si>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</si>
  <si>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</si>
  <si>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</si>
  <si>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</si>
  <si>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</si>
  <si>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</si>
  <si>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</si>
  <si>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</si>
  <si>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</si>
  <si>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</si>
  <si>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</si>
  <si>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</si>
  <si>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</si>
  <si>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</si>
  <si>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</si>
  <si>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</si>
  <si>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</si>
  <si>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</si>
  <si>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</si>
  <si>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</si>
  <si>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</si>
  <si>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</si>
  <si>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</si>
  <si>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</si>
  <si>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</si>
  <si>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</si>
  <si>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</si>
  <si>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</si>
  <si>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</si>
  <si>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</si>
  <si>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</si>
  <si>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</si>
  <si>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</si>
  <si>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</si>
  <si>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</si>
  <si>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</si>
  <si>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</si>
  <si>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</si>
  <si>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</si>
  <si>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</si>
  <si>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</si>
  <si>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</si>
  <si>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</si>
  <si>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</si>
  <si>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</si>
  <si>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</si>
  <si>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</si>
  <si>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</si>
  <si>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</si>
  <si>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</si>
  <si>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</si>
  <si>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</si>
  <si>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</si>
  <si>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</si>
  <si>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</si>
  <si>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</si>
  <si>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</si>
  <si>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</si>
  <si>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</si>
  <si>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</si>
  <si>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</si>
  <si>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</si>
  <si>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</si>
  <si>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</si>
  <si>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</si>
  <si>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</si>
  <si>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</si>
  <si>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</si>
  <si>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</si>
  <si>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</si>
  <si>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</si>
  <si>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</si>
  <si>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</si>
  <si>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</si>
  <si>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</si>
  <si>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</si>
  <si>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</si>
  <si>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</si>
  <si>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</si>
  <si>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</si>
  <si>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</si>
  <si>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</si>
  <si>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</si>
  <si>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</si>
  <si>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</si>
  <si>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</si>
  <si>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</si>
  <si>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</si>
  <si>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</si>
  <si>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</si>
  <si>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</si>
  <si>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</si>
  <si>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</si>
  <si>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</si>
  <si>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</si>
  <si>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</si>
  <si>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</si>
  <si>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</si>
  <si>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</si>
  <si>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</si>
  <si>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</si>
  <si>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</si>
  <si>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</si>
  <si>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</si>
  <si>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</si>
  <si>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</si>
  <si>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</si>
  <si>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</si>
  <si>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</si>
  <si>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</si>
  <si>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</si>
  <si>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</si>
  <si>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</si>
  <si>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</si>
  <si>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</si>
  <si>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</si>
  <si>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</si>
  <si>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</si>
  <si>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</si>
  <si>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</si>
  <si>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</si>
  <si>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</si>
  <si>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</si>
  <si>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</si>
  <si>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</si>
  <si>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</si>
  <si>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</si>
  <si>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</si>
  <si>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</si>
  <si>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</si>
  <si>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</si>
  <si>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</si>
  <si>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</si>
  <si>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</si>
  <si>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</si>
  <si>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</si>
  <si>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</si>
  <si>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</si>
  <si>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</si>
  <si>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</si>
  <si>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</si>
  <si>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</si>
  <si>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</si>
  <si>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</si>
  <si>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</si>
  <si>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</si>
  <si>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</si>
  <si>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</si>
  <si>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</si>
  <si>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</si>
  <si>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</si>
  <si>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</si>
  <si>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</si>
  <si>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</si>
  <si>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</si>
  <si>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</si>
  <si>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</si>
  <si>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</si>
  <si>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</si>
  <si>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</si>
  <si>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</si>
  <si>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</si>
  <si>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</si>
  <si>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</si>
  <si>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</si>
  <si>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</si>
  <si>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</si>
  <si>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</si>
  <si>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</si>
  <si>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</si>
  <si>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</si>
  <si>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</si>
  <si>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</si>
  <si>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</si>
  <si>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</si>
  <si>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</si>
  <si>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</si>
  <si>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</si>
  <si>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</si>
  <si>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</si>
  <si>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</si>
  <si>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</si>
  <si>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</si>
  <si>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</si>
  <si>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</si>
  <si>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</si>
  <si>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</si>
  <si>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</si>
  <si>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</si>
  <si>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</si>
  <si>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</si>
  <si>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</si>
  <si>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</si>
  <si>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</si>
  <si>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</si>
  <si>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</si>
  <si>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</si>
  <si>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</si>
  <si>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</si>
  <si>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</si>
  <si>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</si>
  <si>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</si>
  <si>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</si>
  <si>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</si>
  <si>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</si>
  <si>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</si>
  <si>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</si>
  <si>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</si>
  <si>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</si>
  <si>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</si>
  <si>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</si>
  <si>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</si>
  <si>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</si>
  <si>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</si>
  <si>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</si>
  <si>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</si>
  <si>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</si>
  <si>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</si>
  <si>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</si>
  <si>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</si>
  <si>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</si>
  <si>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</si>
  <si>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</si>
  <si>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</si>
  <si>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</si>
  <si>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</si>
  <si>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</si>
  <si>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</si>
  <si>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</si>
  <si>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</si>
  <si>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</si>
  <si>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</si>
  <si>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</si>
  <si>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</si>
  <si>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</si>
  <si>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</si>
  <si>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</si>
  <si>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</si>
  <si>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</si>
  <si>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</si>
  <si>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</si>
  <si>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</si>
  <si>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</si>
  <si>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</si>
  <si>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</si>
  <si>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</si>
  <si>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</si>
  <si>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</si>
  <si>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</si>
  <si>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</si>
  <si>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</si>
  <si>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</si>
  <si>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</si>
  <si>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</si>
  <si>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</si>
  <si>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</si>
  <si>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</si>
  <si>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</si>
  <si>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</si>
  <si>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</si>
  <si>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</si>
  <si>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</si>
  <si>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</si>
  <si>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</si>
  <si>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</si>
  <si>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</si>
  <si>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</si>
  <si>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</si>
  <si>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</si>
  <si>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</si>
  <si>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</si>
  <si>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</si>
  <si>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</si>
  <si>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</si>
  <si>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</si>
  <si>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</si>
  <si>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</si>
  <si>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</si>
  <si>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</si>
  <si>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</si>
  <si>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</si>
  <si>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</si>
  <si>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</si>
  <si>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</si>
  <si>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</si>
  <si>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</si>
  <si>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</si>
  <si>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</si>
  <si>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</si>
  <si>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</si>
  <si>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</si>
  <si>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</si>
  <si>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</si>
  <si>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</si>
  <si>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</si>
  <si>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</si>
  <si>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</si>
  <si>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</si>
  <si>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</si>
  <si>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</si>
  <si>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</si>
  <si>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</si>
  <si>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</si>
  <si>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</si>
  <si>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</si>
  <si>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</si>
  <si>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</si>
  <si>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</si>
  <si>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</si>
  <si>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</si>
  <si>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</si>
  <si>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</si>
  <si>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</si>
  <si>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</si>
  <si>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</si>
  <si>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</si>
  <si>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</si>
  <si>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</si>
  <si>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</si>
  <si>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</si>
  <si>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</si>
  <si>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</si>
  <si>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</si>
  <si>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</si>
  <si>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</si>
  <si>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</si>
  <si>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</si>
  <si>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</si>
  <si>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</si>
  <si>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</si>
  <si>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</si>
  <si>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</si>
  <si>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</si>
  <si>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</si>
  <si>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</si>
  <si>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</si>
  <si>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</si>
  <si>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</si>
  <si>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</si>
  <si>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</si>
  <si>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</si>
  <si>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</si>
  <si>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</si>
  <si>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</si>
  <si>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</si>
  <si>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</si>
  <si>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</si>
  <si>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</si>
  <si>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</si>
  <si>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</si>
  <si>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</si>
  <si>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</si>
  <si>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</si>
  <si>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</si>
  <si>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</si>
  <si>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</si>
  <si>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</si>
  <si>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</si>
  <si>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</si>
  <si>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</si>
  <si>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</si>
  <si>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</si>
  <si>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</si>
  <si>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</si>
  <si>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</si>
  <si>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</si>
  <si>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</si>
  <si>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</si>
  <si>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</si>
  <si>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</si>
  <si>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</si>
  <si>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</si>
  <si>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</si>
  <si>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</si>
  <si>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</si>
  <si>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</si>
  <si>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</si>
  <si>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</si>
  <si>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</si>
  <si>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</si>
  <si>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</si>
  <si>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</si>
  <si>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</si>
  <si>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</si>
  <si>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</si>
  <si>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</si>
  <si>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</si>
  <si>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</si>
  <si>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</si>
  <si>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</si>
  <si>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</si>
  <si>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</si>
  <si>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</si>
  <si>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</si>
  <si>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</si>
  <si>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</si>
  <si>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</si>
  <si>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</si>
  <si>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</si>
  <si>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</si>
  <si>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</si>
  <si>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</si>
  <si>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</si>
  <si>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</si>
  <si>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</si>
  <si>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</si>
  <si>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</si>
  <si>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</si>
  <si>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</si>
  <si>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</si>
  <si>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</si>
  <si>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</si>
  <si>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</si>
  <si>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</si>
  <si>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</si>
  <si>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</si>
  <si>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</si>
  <si>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</si>
  <si>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</si>
  <si>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</si>
  <si>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</si>
  <si>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</si>
  <si>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</si>
  <si>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</si>
  <si>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</si>
  <si>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</si>
  <si>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</si>
  <si>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</si>
  <si>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</si>
  <si>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</si>
  <si>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</si>
  <si>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</si>
  <si>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</si>
  <si>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</si>
  <si>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</si>
  <si>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</si>
  <si>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</si>
  <si>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</si>
  <si>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</si>
  <si>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</si>
  <si>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</si>
  <si>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</si>
  <si>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</si>
  <si>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</si>
  <si>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</si>
  <si>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</si>
  <si>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</si>
  <si>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</si>
  <si>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</si>
  <si>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</si>
  <si>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</si>
  <si>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</si>
  <si>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</si>
  <si>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</si>
  <si>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</si>
  <si>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</si>
  <si>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</si>
  <si>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</si>
  <si>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</si>
  <si>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</si>
  <si>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</si>
  <si>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</si>
  <si>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</si>
  <si>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</si>
  <si>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</si>
  <si>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</si>
  <si>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</si>
  <si>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</si>
  <si>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</si>
  <si>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</si>
  <si>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</si>
  <si>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</si>
  <si>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</si>
  <si>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</si>
  <si>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</si>
  <si>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</si>
  <si>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</si>
  <si>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</si>
  <si>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</si>
  <si>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</si>
  <si>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</si>
  <si>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</si>
  <si>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</si>
  <si>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</si>
  <si>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</si>
  <si>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</si>
  <si>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</si>
  <si>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</si>
  <si>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</si>
  <si>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</si>
  <si>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</si>
  <si>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</si>
  <si>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</si>
  <si>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</si>
  <si>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</si>
  <si>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</si>
  <si>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</si>
  <si>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</si>
  <si>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</si>
  <si>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</si>
  <si>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</si>
  <si>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</si>
  <si>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</si>
  <si>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</si>
  <si>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</si>
  <si>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</si>
  <si>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</si>
  <si>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</si>
  <si>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</si>
  <si>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</si>
  <si>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</si>
  <si>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</si>
  <si>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</si>
  <si>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</si>
  <si>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</si>
  <si>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</si>
  <si>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</si>
  <si>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</si>
  <si>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</si>
  <si>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</si>
  <si>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</si>
  <si>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</si>
  <si>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</si>
  <si>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</si>
  <si>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</si>
  <si>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</si>
  <si>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</si>
  <si>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</si>
  <si>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</si>
  <si>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</si>
  <si>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</si>
  <si>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</si>
  <si>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</si>
  <si>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</si>
  <si>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</si>
  <si>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</si>
  <si>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</si>
  <si>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</si>
  <si>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</si>
  <si>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</si>
  <si>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</si>
  <si>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</si>
  <si>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</si>
  <si>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</si>
  <si>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</si>
  <si>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</si>
  <si>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</si>
  <si>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</si>
  <si>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</si>
  <si>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</si>
  <si>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</si>
  <si>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</si>
  <si>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</si>
  <si>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</si>
  <si>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</si>
  <si>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</si>
  <si>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</si>
  <si>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</si>
  <si>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</si>
  <si>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</si>
  <si>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</si>
  <si>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</si>
  <si>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</si>
  <si>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</si>
  <si>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</si>
  <si>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</si>
  <si>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</si>
  <si>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</si>
  <si>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</si>
  <si>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</si>
  <si>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</si>
  <si>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</si>
  <si>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</si>
  <si>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</si>
  <si>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</si>
  <si>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</si>
  <si>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</si>
  <si>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</si>
  <si>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</si>
  <si>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</si>
  <si>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</si>
  <si>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</si>
  <si>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</si>
  <si>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</si>
  <si>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</si>
  <si>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</si>
  <si>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</si>
  <si>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</si>
  <si>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</si>
  <si>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</si>
  <si>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</si>
  <si>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</si>
  <si>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</si>
  <si>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</si>
  <si>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</si>
  <si>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</si>
  <si>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</si>
  <si>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</si>
  <si>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</si>
  <si>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</si>
  <si>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</si>
  <si>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</si>
  <si>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</si>
  <si>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</si>
  <si>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</si>
  <si>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</si>
  <si>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</si>
  <si>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</si>
  <si>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</si>
  <si>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</si>
  <si>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</si>
  <si>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</si>
  <si>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</si>
  <si>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</si>
  <si>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</si>
  <si>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</si>
  <si>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</si>
  <si>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</si>
  <si>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</si>
  <si>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</si>
  <si>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</si>
  <si>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</si>
  <si>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</si>
  <si>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</si>
  <si>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</si>
  <si>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</si>
  <si>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</si>
  <si>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</si>
  <si>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</si>
  <si>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</si>
  <si>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</si>
  <si>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</si>
  <si>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</si>
  <si>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</si>
  <si>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</si>
  <si>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</si>
  <si>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</si>
  <si>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</si>
  <si>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</si>
  <si>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</si>
  <si>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</si>
  <si>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</si>
  <si>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</si>
  <si>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</si>
  <si>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</si>
  <si>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</si>
  <si>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</si>
  <si>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</si>
  <si>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</si>
  <si>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</si>
  <si>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</si>
  <si>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</si>
  <si>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</si>
  <si>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</si>
  <si>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</si>
  <si>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</si>
  <si>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</si>
  <si>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</si>
  <si>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</si>
  <si>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</si>
  <si>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</si>
  <si>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</si>
  <si>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</si>
  <si>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</si>
  <si>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</si>
  <si>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</si>
  <si>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</si>
  <si>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</si>
  <si>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</si>
  <si>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</si>
  <si>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</si>
  <si>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</si>
  <si>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</si>
  <si>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</si>
  <si>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</si>
  <si>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</si>
  <si>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</si>
  <si>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</si>
  <si>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</si>
  <si>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</si>
  <si>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</si>
  <si>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</si>
  <si>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</si>
  <si>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</si>
  <si>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</si>
  <si>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</si>
  <si>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</si>
  <si>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</si>
  <si>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</si>
  <si>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</si>
  <si>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</si>
  <si>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</si>
  <si>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</si>
  <si>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</si>
  <si>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</si>
  <si>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</si>
  <si>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</si>
  <si>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</si>
  <si>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</si>
  <si>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</si>
  <si>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</si>
  <si>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</si>
  <si>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</si>
  <si>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</si>
  <si>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</si>
  <si>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</si>
  <si>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</si>
  <si>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</si>
  <si>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</si>
  <si>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</si>
  <si>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</si>
  <si>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</si>
  <si>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</si>
  <si>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</si>
  <si>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</si>
  <si>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</si>
  <si>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</si>
  <si>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</si>
  <si>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</si>
  <si>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</si>
  <si>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</si>
  <si>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</si>
  <si>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</si>
  <si>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</si>
  <si>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</si>
  <si>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</si>
  <si>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</si>
  <si>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</si>
  <si>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</si>
  <si>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</si>
  <si>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</si>
  <si>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</si>
  <si>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</si>
  <si>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</si>
  <si>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</si>
  <si>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</si>
  <si>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</si>
  <si>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</si>
  <si>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</si>
  <si>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</si>
  <si>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</si>
  <si>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</si>
  <si>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</si>
  <si>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</si>
  <si>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</si>
  <si>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</si>
  <si>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</si>
  <si>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</si>
  <si>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</si>
  <si>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</si>
  <si>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</si>
  <si>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</si>
  <si>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</si>
  <si>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</si>
  <si>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</si>
  <si>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</si>
  <si>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</si>
  <si>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</si>
  <si>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</si>
  <si>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</si>
  <si>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</si>
  <si>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</si>
  <si>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</si>
  <si>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</si>
  <si>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</si>
  <si>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</si>
  <si>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</si>
  <si>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</si>
  <si>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</si>
  <si>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</si>
  <si>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</si>
  <si>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</si>
  <si>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</si>
  <si>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</si>
  <si>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</si>
  <si>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</si>
  <si>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</si>
  <si>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</si>
  <si>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</si>
  <si>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</si>
  <si>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</si>
  <si>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</si>
  <si>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</si>
  <si>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</si>
  <si>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</si>
  <si>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</si>
  <si>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</si>
  <si>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</si>
  <si>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</si>
  <si>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</si>
  <si>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</si>
  <si>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</si>
  <si>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</si>
  <si>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</si>
  <si>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</si>
  <si>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</si>
  <si>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</si>
  <si>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</si>
  <si>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</si>
  <si>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</si>
  <si>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</si>
  <si>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</si>
  <si>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</si>
  <si>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</si>
  <si>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</si>
  <si>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</si>
  <si>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</si>
  <si>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</si>
  <si>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</si>
  <si>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</si>
  <si>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</si>
  <si>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</si>
  <si>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</si>
  <si>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</si>
  <si>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</si>
  <si>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</si>
  <si>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</si>
  <si>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</si>
  <si>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</si>
  <si>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</si>
  <si>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</si>
  <si>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</si>
  <si>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</si>
  <si>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</si>
  <si>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</si>
  <si>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</si>
  <si>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</si>
  <si>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</si>
  <si>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</si>
  <si>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</si>
  <si>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</si>
  <si>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</si>
  <si>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</si>
  <si>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</si>
  <si>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</si>
  <si>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</si>
  <si>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</si>
  <si>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</si>
  <si>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</si>
  <si>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</si>
  <si>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</si>
  <si>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</si>
  <si>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</si>
  <si>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</si>
  <si>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</si>
  <si>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</si>
  <si>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</si>
  <si>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</si>
  <si>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</si>
  <si>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</si>
  <si>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</si>
  <si>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</si>
  <si>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</si>
  <si>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</si>
  <si>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</si>
  <si>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</si>
  <si>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</si>
  <si>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</si>
  <si>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</si>
  <si>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</si>
  <si>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</si>
  <si>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</si>
  <si>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</si>
  <si>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</si>
  <si>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</si>
  <si>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</si>
  <si>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</si>
  <si>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</si>
  <si>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</si>
  <si>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</si>
  <si>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</si>
  <si>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</si>
  <si>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</si>
  <si>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</si>
  <si>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</si>
  <si>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</si>
  <si>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</si>
  <si>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</si>
  <si>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</si>
  <si>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</si>
  <si>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</si>
  <si>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</si>
  <si>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</si>
  <si>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</si>
  <si>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</si>
  <si>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</si>
  <si>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</si>
  <si>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</si>
  <si>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</si>
  <si>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</si>
  <si>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</si>
  <si>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</si>
  <si>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</si>
  <si>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</si>
  <si>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</si>
  <si>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</si>
  <si>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</si>
  <si>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</si>
  <si>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</si>
  <si>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</si>
  <si>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</si>
  <si>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</si>
  <si>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</si>
  <si>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</si>
  <si>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</si>
  <si>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</si>
  <si>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</si>
  <si>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</si>
  <si>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</si>
  <si>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</si>
  <si>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</si>
  <si>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</si>
  <si>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</si>
  <si>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</si>
  <si>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</si>
  <si>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</si>
  <si>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</si>
  <si>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</si>
  <si>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</si>
  <si>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</si>
  <si>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</si>
  <si>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</si>
  <si>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</si>
  <si>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</si>
  <si>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</si>
  <si>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</si>
  <si>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</si>
  <si>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</si>
  <si>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</si>
  <si>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</si>
  <si>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</si>
  <si>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</si>
  <si>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</si>
  <si>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</si>
  <si>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</si>
  <si>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</si>
  <si>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</si>
  <si>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</si>
  <si>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</si>
  <si>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</si>
  <si>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</si>
  <si>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</si>
  <si>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</si>
  <si>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</si>
  <si>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</si>
  <si>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</si>
  <si>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</si>
  <si>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</si>
  <si>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</si>
  <si>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</si>
  <si>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</si>
  <si>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</si>
  <si>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</si>
  <si>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</si>
  <si>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</si>
  <si>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</si>
  <si>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</si>
  <si>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</si>
  <si>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</si>
  <si>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</si>
  <si>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</si>
  <si>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</si>
  <si>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</si>
  <si>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</si>
  <si>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</si>
  <si>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</si>
  <si>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</si>
  <si>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</si>
  <si>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</si>
  <si>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</si>
  <si>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</si>
  <si>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</si>
  <si>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</si>
  <si>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</si>
  <si>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</si>
  <si>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</si>
  <si>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</si>
  <si>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</si>
  <si>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</si>
  <si>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</si>
  <si>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</si>
  <si>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</si>
  <si>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</si>
  <si>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</si>
  <si>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</si>
  <si>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</si>
  <si>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</si>
  <si>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</si>
  <si>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</si>
  <si>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</si>
  <si>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</si>
  <si>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</si>
  <si>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</si>
  <si>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</si>
  <si>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</si>
  <si>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</si>
  <si>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</si>
  <si>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</si>
  <si>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</si>
  <si>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</si>
  <si>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</si>
  <si>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</si>
  <si>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</si>
  <si>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</si>
  <si>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</si>
  <si>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</si>
  <si>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</si>
  <si>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</si>
  <si>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</si>
  <si>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</si>
  <si>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</si>
  <si>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</si>
  <si>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</si>
  <si>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</si>
  <si>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</si>
  <si>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</si>
  <si>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</si>
  <si>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</si>
  <si>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</si>
  <si>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</si>
  <si>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</si>
  <si>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</si>
  <si>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</si>
  <si>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</si>
  <si>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</si>
  <si>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</si>
  <si>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</si>
  <si>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</si>
  <si>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</si>
  <si>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</si>
  <si>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</si>
  <si>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</si>
  <si>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</si>
  <si>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</si>
  <si>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</si>
  <si>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</si>
  <si>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</si>
  <si>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</si>
  <si>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</si>
  <si>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</si>
  <si>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</si>
  <si>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</si>
  <si>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</si>
  <si>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</si>
  <si>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</si>
  <si>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</si>
  <si>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</si>
  <si>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</si>
  <si>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</si>
  <si>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</si>
  <si>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</si>
  <si>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</si>
  <si>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</si>
  <si>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</si>
  <si>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</si>
  <si>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</si>
  <si>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</si>
  <si>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</si>
  <si>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</si>
  <si>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</si>
  <si>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</si>
  <si>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</si>
  <si>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</si>
  <si>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</si>
  <si>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</si>
  <si>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</si>
  <si>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</si>
  <si>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</si>
  <si>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</si>
  <si>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</si>
  <si>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</si>
  <si>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</si>
  <si>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</si>
  <si>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</si>
  <si>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</si>
  <si>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</si>
  <si>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</si>
  <si>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</si>
  <si>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</si>
  <si>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</si>
  <si>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</si>
  <si>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</si>
  <si>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</si>
  <si>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</si>
  <si>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</si>
  <si>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</si>
  <si>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</si>
  <si>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</si>
  <si>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</si>
  <si>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</si>
  <si>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</si>
  <si>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</si>
  <si>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</si>
  <si>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</si>
  <si>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</si>
  <si>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</si>
  <si>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</si>
  <si>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</si>
  <si>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</si>
  <si>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</si>
  <si>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</si>
  <si>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</si>
  <si>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</si>
  <si>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</si>
  <si>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</si>
  <si>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</si>
  <si>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</si>
  <si>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</si>
  <si>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</si>
  <si>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</si>
  <si>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</si>
  <si>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</si>
  <si>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</si>
  <si>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</si>
  <si>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</si>
  <si>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</si>
  <si>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</si>
  <si>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</si>
  <si>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</si>
  <si>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</si>
  <si>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</si>
  <si>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</si>
  <si>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</si>
  <si>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</si>
  <si>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</si>
  <si>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</si>
  <si>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</si>
  <si>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</si>
  <si>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</si>
  <si>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</si>
  <si>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</si>
  <si>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</si>
  <si>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</si>
  <si>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</si>
  <si>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</si>
  <si>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</si>
  <si>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</si>
  <si>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</si>
  <si>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</si>
  <si>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</si>
  <si>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</si>
  <si>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</si>
  <si>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</si>
  <si>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</si>
  <si>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</si>
  <si>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</si>
  <si>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</si>
  <si>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</si>
  <si>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</si>
  <si>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</si>
  <si>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</si>
  <si>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</si>
  <si>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</si>
  <si>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</si>
  <si>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</si>
  <si>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</si>
  <si>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</si>
  <si>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</si>
  <si>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</si>
  <si>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</si>
  <si>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</si>
  <si>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</si>
  <si>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</si>
  <si>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</si>
  <si>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</si>
  <si>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</si>
  <si>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</si>
  <si>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</si>
  <si>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</si>
  <si>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</si>
  <si>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</si>
  <si>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</si>
  <si>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</si>
  <si>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</si>
  <si>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</si>
  <si>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</si>
  <si>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</si>
  <si>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</si>
  <si>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</si>
  <si>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</si>
  <si>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</si>
  <si>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</si>
  <si>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</si>
  <si>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</si>
  <si>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</si>
  <si>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</si>
  <si>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</si>
  <si>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</si>
  <si>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</si>
  <si>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</si>
  <si>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</si>
  <si>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</si>
  <si>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</si>
  <si>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</si>
  <si>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</si>
  <si>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</si>
  <si>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</si>
  <si>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</si>
  <si>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</si>
  <si>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</si>
  <si>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</si>
  <si>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</si>
  <si>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</si>
  <si>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</si>
  <si>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</si>
  <si>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</si>
  <si>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</si>
  <si>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</si>
  <si>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</si>
  <si>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</si>
  <si>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</si>
  <si>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</si>
  <si>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</si>
  <si>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</si>
  <si>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</si>
  <si>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</si>
  <si>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</si>
  <si>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</si>
  <si>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</si>
  <si>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</si>
  <si>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</si>
  <si>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</si>
  <si>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</si>
  <si>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</si>
  <si>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</si>
  <si>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</si>
  <si>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</si>
  <si>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</si>
  <si>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</si>
  <si>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</si>
  <si>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</si>
  <si>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</si>
  <si>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</si>
  <si>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</si>
  <si>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</si>
  <si>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</si>
  <si>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</si>
  <si>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</si>
  <si>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</si>
  <si>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</si>
  <si>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</si>
  <si>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</si>
  <si>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</si>
  <si>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</si>
  <si>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</si>
  <si>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</si>
  <si>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</si>
  <si>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</si>
  <si>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</si>
  <si>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</si>
  <si>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</si>
  <si>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</si>
  <si>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</si>
  <si>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</si>
  <si>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</si>
  <si>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</si>
  <si>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</si>
  <si>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</si>
  <si>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</si>
  <si>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</si>
  <si>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</si>
  <si>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</si>
  <si>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</si>
  <si>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</si>
  <si>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</si>
  <si>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</si>
  <si>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</si>
  <si>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</si>
  <si>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</si>
  <si>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</si>
  <si>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</si>
  <si>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</si>
  <si>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</si>
  <si>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</si>
  <si>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</si>
  <si>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</si>
  <si>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</si>
  <si>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</si>
  <si>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</si>
  <si>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</si>
  <si>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</si>
  <si>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</si>
  <si>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</si>
  <si>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</si>
  <si>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</si>
  <si>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</si>
  <si>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</si>
  <si>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</si>
  <si>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</si>
  <si>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</si>
  <si>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</si>
  <si>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</si>
  <si>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</si>
  <si>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</si>
  <si>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</si>
  <si>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</si>
  <si>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</si>
  <si>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</si>
  <si>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</si>
  <si>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</si>
  <si>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</si>
  <si>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</si>
  <si>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</si>
  <si>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</si>
  <si>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</si>
  <si>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</si>
  <si>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</si>
  <si>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</si>
  <si>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</si>
  <si>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</si>
  <si>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</si>
  <si>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</si>
  <si>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</si>
  <si>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</si>
  <si>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</si>
  <si>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</si>
  <si>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</si>
  <si>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</si>
  <si>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</si>
  <si>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</si>
  <si>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</si>
  <si>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</si>
  <si>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</si>
  <si>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</si>
  <si>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</si>
  <si>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</si>
  <si>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</si>
  <si>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</si>
  <si>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</si>
  <si>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</si>
  <si>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</si>
  <si>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</si>
  <si>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</si>
  <si>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</si>
  <si>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</si>
  <si>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</si>
  <si>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</si>
  <si>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</si>
  <si>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</si>
  <si>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</si>
  <si>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</si>
  <si>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</si>
  <si>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</si>
  <si>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</si>
  <si>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</si>
  <si>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</si>
  <si>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</si>
  <si>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</si>
  <si>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</si>
  <si>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</si>
  <si>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</si>
  <si>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</si>
  <si>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</si>
  <si>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</si>
  <si>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</si>
  <si>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</si>
  <si>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</si>
  <si>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</si>
  <si>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</si>
  <si>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</si>
  <si>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</si>
  <si>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</si>
  <si>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</si>
  <si>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</si>
  <si>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</si>
  <si>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</si>
  <si>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</si>
  <si>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</si>
  <si>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</si>
  <si>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</si>
  <si>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</si>
  <si>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</si>
  <si>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</si>
  <si>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</si>
  <si>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</si>
  <si>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</si>
  <si>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</si>
  <si>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</si>
  <si>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</si>
  <si>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</si>
  <si>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</si>
  <si>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</si>
  <si>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</si>
  <si>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</si>
  <si>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</si>
  <si>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</si>
  <si>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</si>
  <si>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</si>
  <si>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</si>
  <si>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</si>
  <si>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</si>
  <si>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</si>
  <si>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</si>
  <si>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</si>
  <si>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</si>
  <si>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</si>
  <si>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</si>
  <si>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</si>
  <si>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</si>
  <si>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</si>
  <si>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</si>
  <si>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</si>
  <si>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</si>
  <si>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</si>
  <si>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</si>
  <si>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</si>
  <si>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</si>
  <si>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</si>
  <si>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</si>
  <si>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</si>
  <si>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</si>
  <si>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</si>
  <si>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</si>
  <si>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</si>
  <si>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</si>
  <si>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</si>
  <si>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</si>
  <si>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</si>
  <si>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</si>
  <si>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</si>
  <si>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</si>
  <si>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</si>
  <si>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</si>
  <si>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</si>
  <si>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</si>
  <si>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</si>
  <si>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</si>
  <si>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</si>
  <si>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</si>
  <si>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</si>
  <si>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</si>
  <si>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</si>
  <si>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</si>
  <si>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</si>
  <si>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</si>
  <si>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</si>
  <si>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</si>
  <si>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</si>
  <si>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</si>
  <si>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</si>
  <si>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</si>
  <si>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</si>
  <si>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</si>
  <si>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</si>
  <si>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</si>
  <si>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</si>
  <si>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</si>
  <si>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</si>
  <si>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</si>
  <si>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</si>
  <si>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</si>
  <si>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</si>
  <si>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</si>
  <si>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</si>
  <si>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</si>
  <si>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</si>
  <si>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</si>
  <si>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</si>
  <si>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</si>
  <si>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</si>
  <si>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</si>
  <si>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</si>
  <si>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</si>
  <si>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</si>
  <si>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</si>
  <si>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</si>
  <si>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</si>
  <si>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</si>
  <si>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</si>
  <si>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</si>
  <si>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</si>
  <si>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</si>
  <si>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</si>
  <si>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</si>
  <si>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</si>
  <si>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</si>
  <si>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</si>
  <si>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</si>
  <si>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</si>
  <si>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</si>
  <si>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</si>
  <si>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</si>
  <si>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</si>
  <si>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</si>
  <si>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</si>
  <si>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</si>
  <si>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</si>
  <si>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</si>
  <si>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</si>
  <si>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</si>
  <si>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</si>
  <si>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</si>
  <si>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</si>
  <si>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</si>
  <si>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</si>
  <si>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</si>
  <si>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</si>
  <si>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</si>
  <si>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</si>
  <si>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</si>
  <si>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</si>
  <si>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</si>
  <si>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</si>
  <si>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</si>
  <si>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</si>
  <si>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</si>
  <si>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</si>
  <si>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</si>
  <si>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</si>
  <si>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</si>
  <si>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</si>
  <si>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</si>
  <si>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</si>
  <si>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</si>
  <si>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</si>
  <si>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</si>
  <si>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</si>
  <si>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</si>
  <si>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</si>
  <si>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</si>
  <si>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</si>
  <si>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</si>
  <si>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</si>
  <si>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</si>
  <si>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</si>
  <si>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</si>
  <si>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</si>
  <si>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</si>
  <si>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</si>
  <si>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</si>
  <si>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</si>
  <si>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</si>
  <si>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</si>
  <si>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</si>
  <si>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</si>
  <si>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</si>
  <si>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</si>
  <si>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</si>
  <si>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</si>
  <si>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</si>
  <si>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</si>
  <si>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</si>
  <si>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</si>
  <si>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</si>
  <si>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</si>
  <si>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</si>
  <si>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</si>
  <si>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</si>
  <si>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</si>
  <si>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</si>
  <si>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</si>
  <si>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</si>
  <si>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</si>
  <si>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</si>
  <si>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</si>
  <si>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</si>
  <si>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</si>
  <si>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</si>
  <si>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</si>
  <si>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</si>
  <si>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</si>
  <si>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</si>
  <si>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</si>
  <si>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</si>
  <si>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</si>
  <si>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</si>
  <si>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</si>
  <si>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</si>
  <si>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</si>
  <si>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</si>
  <si>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</si>
  <si>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</si>
  <si>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</si>
  <si>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</si>
  <si>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</si>
  <si>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</si>
  <si>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</si>
  <si>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</si>
  <si>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</si>
  <si>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</si>
  <si>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</si>
  <si>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</si>
  <si>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</si>
  <si>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</si>
  <si>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</si>
  <si>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</si>
  <si>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</si>
  <si>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</si>
  <si>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</si>
  <si>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</si>
  <si>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</si>
  <si>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</si>
  <si>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</si>
  <si>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</si>
  <si>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</si>
  <si>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</si>
  <si>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</si>
  <si>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</si>
  <si>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</si>
  <si>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</si>
  <si>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</si>
  <si>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</si>
  <si>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</si>
  <si>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</si>
  <si>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</si>
  <si>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</si>
  <si>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</si>
  <si>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</si>
  <si>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</si>
  <si>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</si>
  <si>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</si>
  <si>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</si>
  <si>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</si>
  <si>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</si>
  <si>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</si>
  <si>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</si>
  <si>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</si>
  <si>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</si>
  <si>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</si>
  <si>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</si>
  <si>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</si>
  <si>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</si>
  <si>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</si>
  <si>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</si>
  <si>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</si>
  <si>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</si>
  <si>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</si>
  <si>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</si>
  <si>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</si>
  <si>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</si>
  <si>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</si>
  <si>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</si>
  <si>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</si>
  <si>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</si>
  <si>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</si>
  <si>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</si>
  <si>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</si>
  <si>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</si>
  <si>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</si>
  <si>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</si>
  <si>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</si>
  <si>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</si>
  <si>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</si>
  <si>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</si>
  <si>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</si>
  <si>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</si>
  <si>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</si>
  <si>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</si>
  <si>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</si>
  <si>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</si>
  <si>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</si>
  <si>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</si>
  <si>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</si>
  <si>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</si>
  <si>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</si>
  <si>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</si>
  <si>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</si>
  <si>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</si>
  <si>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</si>
  <si>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</si>
  <si>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</si>
  <si>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</si>
  <si>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</si>
  <si>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</si>
  <si>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</si>
  <si>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</si>
  <si>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</si>
  <si>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</si>
  <si>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</si>
  <si>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</si>
  <si>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</si>
  <si>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</si>
  <si>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</si>
  <si>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</si>
  <si>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</si>
  <si>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</si>
  <si>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</si>
  <si>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</si>
  <si>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</si>
  <si>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</si>
  <si>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</si>
  <si>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</si>
  <si>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</si>
  <si>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</si>
  <si>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</si>
  <si>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</si>
  <si>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</si>
  <si>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</si>
  <si>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</si>
  <si>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</si>
  <si>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</si>
  <si>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</si>
  <si>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</si>
  <si>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</si>
  <si>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</si>
  <si>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</si>
  <si>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</si>
  <si>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</si>
  <si>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</si>
  <si>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</si>
  <si>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</si>
  <si>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</si>
  <si>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</si>
  <si>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</si>
  <si>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</si>
  <si>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</si>
  <si>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</si>
  <si>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</si>
  <si>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</si>
  <si>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</si>
  <si>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</si>
  <si>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</si>
  <si>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</si>
  <si>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</si>
  <si>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</si>
  <si>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</si>
  <si>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</si>
  <si>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</si>
  <si>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</si>
  <si>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</si>
  <si>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</si>
  <si>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</si>
  <si>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</si>
  <si>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</si>
  <si>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</si>
  <si>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</si>
  <si>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</si>
  <si>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</si>
  <si>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</si>
  <si>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</si>
  <si>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</si>
  <si>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</si>
  <si>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</si>
  <si>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</si>
  <si>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</si>
  <si>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</si>
  <si>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</si>
  <si>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</si>
  <si>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</si>
  <si>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</si>
  <si>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</si>
  <si>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</si>
  <si>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</si>
  <si>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</si>
  <si>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</si>
  <si>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</si>
  <si>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</si>
  <si>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</si>
  <si>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</si>
  <si>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</si>
  <si>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</si>
  <si>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</si>
  <si>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</si>
  <si>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</si>
  <si>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</si>
  <si>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</si>
  <si>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</si>
  <si>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</si>
  <si>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</si>
  <si>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</si>
  <si>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</si>
  <si>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</si>
  <si>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</si>
  <si>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</si>
  <si>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</si>
  <si>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</si>
  <si>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</si>
  <si>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</si>
  <si>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</si>
  <si>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</si>
  <si>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</si>
  <si>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</si>
  <si>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</si>
  <si>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</si>
  <si>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</si>
  <si>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</si>
  <si>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</si>
  <si>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</si>
  <si>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</si>
  <si>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</si>
  <si>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</si>
  <si>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</si>
  <si>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</si>
  <si>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</si>
  <si>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</si>
  <si>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</si>
  <si>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</si>
  <si>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</si>
  <si>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</si>
  <si>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</si>
  <si>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</si>
  <si>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</si>
  <si>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</si>
  <si>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</si>
  <si>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</si>
  <si>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</si>
  <si>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</si>
  <si>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</si>
  <si>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</si>
  <si>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</si>
  <si>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</si>
  <si>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</si>
  <si>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</si>
  <si>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</si>
  <si>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</si>
  <si>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</si>
  <si>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</si>
  <si>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</si>
  <si>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</si>
  <si>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</si>
  <si>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</si>
  <si>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</si>
  <si>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</si>
  <si>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</si>
  <si>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</si>
  <si>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</si>
  <si>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</si>
  <si>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</si>
  <si>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</si>
  <si>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</si>
  <si>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</si>
  <si>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</si>
  <si>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</si>
  <si>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</si>
  <si>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</si>
  <si>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</si>
  <si>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</si>
  <si>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</si>
  <si>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</si>
  <si>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</si>
  <si>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</si>
  <si>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</si>
  <si>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</si>
  <si>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</si>
  <si>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</si>
  <si>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</si>
  <si>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</si>
  <si>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</si>
  <si>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</si>
  <si>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</si>
  <si>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</si>
  <si>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</si>
  <si>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</si>
  <si>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</si>
  <si>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</si>
  <si>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</si>
  <si>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</si>
  <si>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</si>
  <si>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</si>
  <si>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</si>
  <si>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</si>
  <si>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</si>
  <si>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</si>
  <si>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</si>
  <si>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</si>
  <si>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</si>
  <si>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</si>
  <si>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</si>
  <si>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</si>
  <si>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</si>
  <si>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</si>
  <si>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</si>
  <si>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</si>
  <si>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</si>
  <si>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</si>
  <si>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</si>
  <si>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</si>
  <si>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</si>
  <si>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</si>
  <si>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</si>
  <si>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</si>
  <si>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</si>
  <si>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</si>
  <si>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</si>
  <si>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</si>
  <si>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</si>
  <si>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</si>
  <si>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</si>
  <si>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</si>
  <si>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</si>
  <si>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</si>
  <si>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</si>
  <si>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</si>
  <si>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</si>
  <si>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</si>
  <si>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</si>
  <si>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</si>
  <si>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</si>
  <si>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</si>
  <si>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</si>
  <si>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</si>
  <si>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</si>
  <si>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</si>
  <si>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</si>
  <si>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</si>
  <si>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</si>
  <si>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</si>
  <si>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</si>
  <si>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</si>
  <si>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</si>
  <si>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</si>
  <si>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</si>
  <si>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</si>
  <si>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</si>
  <si>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</si>
  <si>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</si>
  <si>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</si>
  <si>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</si>
  <si>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</si>
  <si>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</si>
  <si>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</si>
  <si>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</si>
  <si>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</si>
  <si>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</si>
  <si>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</si>
  <si>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</si>
  <si>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</si>
  <si>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</si>
  <si>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</si>
  <si>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</si>
  <si>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</si>
  <si>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</si>
  <si>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</si>
  <si>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</si>
  <si>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</si>
  <si>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</si>
  <si>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</si>
  <si>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</si>
  <si>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</si>
  <si>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</si>
  <si>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</si>
  <si>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</si>
  <si>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</si>
  <si>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</si>
  <si>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</si>
  <si>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</si>
  <si>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</si>
  <si>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</si>
  <si>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</si>
  <si>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</si>
  <si>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</si>
  <si>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</si>
  <si>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</si>
  <si>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</si>
  <si>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</si>
  <si>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</si>
  <si>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</si>
  <si>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</si>
  <si>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</si>
  <si>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</si>
  <si>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</si>
  <si>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</si>
  <si>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</si>
  <si>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</si>
  <si>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</si>
  <si>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</si>
  <si>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</si>
  <si>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</si>
  <si>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</si>
  <si>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</si>
  <si>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</si>
  <si>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</si>
  <si>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</si>
  <si>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</si>
  <si>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</si>
  <si>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</si>
  <si>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</si>
  <si>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</si>
  <si>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</si>
  <si>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</si>
  <si>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</si>
  <si>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</si>
  <si>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</si>
  <si>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</si>
  <si>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</si>
  <si>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</si>
  <si>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</si>
  <si>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</si>
  <si>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</si>
  <si>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</si>
  <si>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</si>
  <si>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</si>
  <si>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</si>
  <si>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</si>
  <si>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</si>
  <si>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</si>
  <si>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</si>
  <si>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</si>
  <si>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</si>
  <si>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</si>
  <si>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</si>
  <si>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</si>
  <si>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</si>
  <si>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</si>
  <si>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</si>
  <si>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</si>
  <si>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</si>
  <si>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</si>
  <si>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</si>
  <si>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</si>
  <si>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</si>
  <si>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</si>
  <si>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</si>
  <si>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</si>
  <si>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</si>
  <si>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</si>
  <si>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</si>
  <si>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</si>
  <si>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</si>
  <si>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</si>
  <si>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</si>
  <si>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</si>
  <si>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</si>
  <si>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</si>
  <si>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</si>
  <si>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</si>
  <si>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</si>
  <si>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</si>
  <si>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</si>
  <si>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</si>
  <si>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</si>
  <si>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</si>
  <si>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</si>
  <si>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</si>
  <si>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</si>
  <si>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</si>
  <si>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</si>
  <si>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</si>
  <si>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</si>
  <si>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</si>
  <si>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</si>
  <si>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</si>
  <si>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</si>
  <si>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</si>
  <si>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</si>
  <si>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</si>
  <si>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</si>
  <si>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</si>
  <si>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</si>
  <si>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</si>
  <si>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</si>
  <si>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</si>
  <si>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</si>
  <si>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</si>
  <si>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</si>
  <si>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</si>
  <si>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</si>
  <si>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</si>
  <si>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</si>
  <si>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</si>
  <si>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</si>
  <si>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</si>
  <si>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</si>
  <si>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</si>
  <si>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</si>
  <si>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</si>
  <si>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</si>
  <si>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</si>
  <si>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</si>
  <si>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</si>
  <si>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</si>
  <si>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</si>
  <si>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</si>
  <si>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</si>
  <si>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</si>
  <si>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</si>
  <si>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</si>
  <si>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</si>
  <si>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</si>
  <si>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</si>
  <si>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</si>
  <si>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</si>
  <si>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</si>
  <si>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</si>
  <si>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</si>
  <si>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</si>
  <si>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</si>
  <si>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</si>
  <si>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</si>
  <si>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</si>
  <si>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</si>
  <si>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</si>
  <si>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</si>
  <si>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</si>
  <si>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</si>
  <si>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</si>
  <si>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</si>
  <si>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</si>
  <si>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</si>
  <si>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</si>
  <si>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</si>
  <si>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</si>
  <si>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</si>
  <si>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</si>
  <si>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</si>
  <si>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</si>
  <si>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</si>
  <si>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</si>
  <si>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</si>
  <si>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</si>
  <si>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</si>
  <si>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</si>
  <si>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</si>
  <si>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</si>
  <si>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</si>
  <si>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</si>
  <si>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</si>
  <si>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</si>
  <si>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</si>
  <si>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</si>
  <si>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</si>
  <si>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</si>
  <si>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</si>
  <si>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</si>
  <si>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</si>
  <si>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</si>
  <si>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</si>
  <si>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</si>
  <si>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</si>
  <si>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</si>
  <si>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</si>
  <si>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</si>
  <si>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</si>
  <si>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</si>
  <si>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</si>
  <si>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</si>
  <si>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</si>
  <si>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</si>
  <si>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</si>
  <si>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</si>
  <si>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</si>
  <si>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</si>
  <si>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</si>
  <si>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</si>
  <si>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</si>
  <si>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</si>
  <si>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</si>
  <si>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</si>
  <si>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</si>
  <si>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</si>
  <si>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</si>
  <si>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</si>
  <si>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</si>
  <si>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</si>
  <si>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</si>
  <si>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</si>
  <si>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</si>
  <si>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</si>
  <si>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</si>
  <si>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</si>
  <si>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</si>
  <si>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</si>
  <si>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</si>
  <si>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</si>
  <si>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</si>
  <si>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</si>
  <si>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</si>
  <si>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</si>
  <si>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</si>
  <si>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</si>
  <si>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</si>
  <si>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</si>
  <si>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</si>
  <si>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</si>
  <si>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</si>
  <si>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</si>
  <si>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</si>
  <si>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</si>
  <si>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</si>
  <si>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</si>
  <si>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</si>
  <si>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</si>
  <si>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</si>
  <si>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</si>
  <si>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</si>
  <si>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</si>
  <si>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</si>
  <si>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</si>
  <si>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</si>
  <si>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</si>
  <si>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</si>
  <si>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</si>
  <si>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</si>
  <si>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</si>
  <si>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</si>
  <si>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</si>
  <si>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</si>
  <si>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</si>
  <si>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</si>
  <si>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</si>
  <si>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</si>
  <si>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</si>
  <si>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</si>
  <si>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</si>
  <si>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</si>
  <si>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</si>
  <si>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</si>
  <si>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</si>
  <si>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</si>
  <si>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</si>
  <si>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</si>
  <si>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</si>
  <si>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</si>
  <si>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</si>
  <si>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</si>
  <si>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</si>
  <si>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</si>
  <si>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</si>
  <si>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</si>
  <si>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</si>
  <si>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</si>
  <si>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</si>
  <si>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</si>
  <si>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</si>
  <si>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</si>
  <si>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</si>
  <si>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</si>
  <si>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</si>
  <si>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</si>
  <si>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</si>
  <si>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</si>
  <si>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</si>
  <si>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</si>
  <si>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</si>
  <si>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</si>
  <si>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</si>
  <si>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</si>
  <si>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</si>
  <si>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</si>
  <si>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</si>
  <si>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</si>
  <si>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</si>
  <si>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</si>
  <si>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</si>
  <si>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</si>
  <si>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</si>
  <si>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</si>
  <si>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</si>
  <si>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</si>
  <si>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</si>
  <si>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</si>
  <si>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</si>
  <si>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</si>
  <si>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</si>
  <si>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</si>
  <si>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</si>
  <si>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</si>
  <si>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</si>
  <si>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</si>
  <si>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</si>
  <si>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</si>
  <si>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</si>
  <si>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</si>
  <si>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</si>
  <si>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</si>
  <si>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</si>
  <si>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</si>
  <si>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</si>
  <si>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</si>
  <si>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</si>
  <si>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</si>
  <si>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</si>
  <si>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</si>
  <si>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</si>
  <si>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</si>
  <si>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</si>
  <si>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</si>
  <si>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</si>
  <si>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</si>
  <si>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</si>
  <si>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</si>
  <si>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</si>
  <si>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</si>
  <si>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</si>
  <si>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</si>
  <si>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</si>
  <si>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</si>
  <si>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</si>
  <si>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</si>
  <si>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</si>
  <si>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</si>
  <si>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</si>
  <si>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</si>
  <si>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</si>
  <si>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</si>
  <si>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</si>
  <si>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</si>
  <si>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</si>
  <si>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</si>
  <si>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</si>
  <si>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</si>
  <si>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</si>
  <si>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</si>
  <si>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</si>
  <si>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</si>
  <si>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</si>
  <si>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</si>
  <si>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</si>
  <si>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</si>
  <si>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</si>
  <si>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</si>
  <si>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</si>
  <si>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</si>
  <si>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</si>
  <si>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</si>
  <si>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</si>
  <si>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</si>
  <si>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</si>
  <si>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</si>
  <si>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</si>
  <si>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</si>
  <si>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</si>
  <si>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</si>
  <si>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</si>
  <si>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</si>
  <si>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</si>
  <si>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</si>
  <si>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</si>
  <si>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</si>
  <si>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</si>
  <si>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</si>
  <si>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</si>
  <si>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</si>
  <si>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</si>
  <si>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</si>
  <si>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</si>
  <si>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</si>
  <si>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</si>
  <si>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</si>
  <si>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</si>
  <si>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</si>
  <si>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</si>
  <si>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</si>
  <si>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</si>
  <si>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</si>
  <si>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</si>
  <si>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</si>
  <si>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</si>
  <si>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</si>
  <si>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</si>
  <si>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</si>
  <si>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</si>
  <si>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</si>
  <si>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</si>
  <si>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</si>
  <si>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</si>
  <si>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</si>
  <si>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</si>
  <si>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</si>
  <si>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</si>
  <si>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</si>
  <si>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</si>
  <si>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</si>
  <si>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</si>
  <si>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</si>
  <si>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</si>
  <si>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</si>
  <si>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</si>
  <si>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</si>
  <si>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</si>
  <si>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</si>
  <si>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</si>
  <si>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</si>
  <si>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</si>
  <si>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</si>
  <si>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</si>
  <si>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</si>
  <si>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</si>
  <si>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</si>
  <si>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</si>
  <si>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</si>
  <si>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</si>
  <si>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</si>
  <si>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</si>
  <si>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</si>
  <si>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</si>
  <si>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</si>
  <si>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</si>
  <si>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</si>
  <si>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</si>
  <si>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</si>
  <si>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</si>
  <si>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</si>
  <si>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</si>
  <si>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</si>
  <si>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</si>
  <si>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</si>
  <si>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</si>
  <si>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</si>
  <si>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</si>
  <si>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</si>
  <si>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</si>
  <si>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</si>
  <si>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</si>
  <si>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</si>
  <si>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</si>
  <si>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</si>
  <si>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</si>
  <si>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</si>
  <si>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</si>
  <si>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</si>
  <si>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</si>
  <si>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</si>
  <si>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</si>
  <si>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</si>
  <si>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</si>
  <si>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</si>
  <si>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</si>
  <si>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</si>
  <si>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</si>
  <si>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</si>
  <si>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</si>
  <si>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</si>
  <si>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</si>
  <si>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</si>
  <si>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</si>
  <si>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</si>
  <si>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</si>
  <si>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</si>
  <si>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</si>
  <si>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</si>
  <si>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</si>
  <si>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</si>
  <si>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</si>
  <si>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</si>
  <si>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</si>
  <si>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</si>
  <si>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</si>
  <si>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</si>
  <si>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</si>
  <si>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</si>
  <si>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</si>
  <si>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</si>
  <si>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</si>
  <si>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</si>
  <si>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</si>
  <si>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</si>
  <si>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</si>
  <si>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</si>
  <si>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</si>
  <si>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</si>
  <si>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</si>
  <si>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</si>
  <si>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</si>
  <si>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</si>
  <si>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</si>
  <si>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</si>
  <si>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</si>
  <si>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</si>
  <si>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</si>
  <si>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</si>
  <si>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</si>
  <si>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</si>
  <si>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</si>
  <si>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</si>
  <si>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</si>
  <si>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</si>
  <si>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</si>
  <si>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</si>
  <si>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</si>
  <si>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</si>
  <si>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</si>
  <si>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</si>
  <si>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</si>
  <si>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</si>
  <si>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</si>
  <si>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</si>
  <si>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</si>
  <si>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</si>
  <si>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</si>
  <si>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</si>
  <si>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</si>
  <si>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</si>
  <si>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</si>
  <si>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</si>
  <si>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</si>
  <si>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</si>
  <si>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</si>
  <si>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</si>
  <si>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</si>
  <si>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</si>
  <si>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</si>
  <si>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</si>
  <si>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</si>
  <si>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</si>
  <si>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</si>
  <si>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</si>
  <si>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</si>
  <si>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</si>
  <si>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</si>
  <si>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</si>
  <si>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</si>
  <si>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</si>
  <si>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</si>
  <si>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</si>
  <si>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</si>
  <si>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</si>
  <si>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</si>
  <si>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</si>
  <si>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</si>
  <si>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</si>
  <si>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</si>
  <si>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</si>
  <si>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</si>
  <si>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</si>
  <si>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</si>
  <si>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</si>
  <si>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</si>
  <si>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</si>
  <si>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</si>
  <si>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</si>
  <si>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</si>
  <si>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</si>
  <si>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</si>
  <si>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</si>
  <si>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</si>
  <si>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</si>
  <si>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</si>
  <si>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</si>
  <si>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</si>
  <si>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</si>
  <si>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</si>
  <si>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</si>
  <si>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</si>
  <si>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</si>
  <si>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</si>
  <si>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</si>
  <si>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</si>
  <si>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</si>
  <si>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</si>
  <si>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</si>
  <si>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</si>
  <si>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</si>
  <si>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</si>
  <si>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</si>
  <si>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</si>
  <si>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</si>
  <si>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</si>
  <si>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</si>
  <si>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</si>
  <si>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</si>
  <si>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</si>
  <si>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</si>
  <si>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</si>
  <si>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</si>
  <si>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</si>
  <si>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</si>
  <si>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</si>
  <si>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</si>
  <si>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</si>
  <si>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</si>
  <si>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</si>
  <si>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</si>
  <si>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</si>
  <si>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</si>
  <si>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</si>
  <si>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</si>
  <si>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</si>
  <si>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</si>
  <si>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</si>
  <si>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</si>
  <si>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</si>
  <si>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</si>
  <si>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</si>
  <si>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</si>
  <si>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</si>
  <si>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</si>
  <si>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</si>
  <si>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</si>
  <si>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</si>
  <si>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</si>
  <si>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</si>
  <si>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</si>
  <si>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</si>
  <si>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</si>
  <si>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</si>
  <si>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</si>
  <si>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</si>
  <si>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</si>
  <si>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</si>
  <si>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</si>
  <si>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</si>
  <si>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</si>
  <si>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</si>
  <si>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</si>
  <si>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</si>
  <si>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</si>
  <si>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</si>
  <si>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</si>
  <si>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</si>
  <si>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</si>
  <si>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</si>
  <si>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</si>
  <si>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</si>
  <si>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</si>
  <si>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</si>
  <si>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</si>
  <si>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</si>
  <si>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</si>
  <si>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</si>
  <si>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</si>
  <si>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</si>
  <si>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</si>
  <si>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</si>
  <si>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</si>
  <si>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</si>
  <si>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</si>
  <si>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</si>
  <si>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</si>
  <si>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</si>
  <si>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</si>
  <si>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</si>
  <si>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</si>
  <si>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</si>
  <si>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</si>
  <si>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</si>
  <si>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</si>
  <si>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</si>
  <si>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</si>
  <si>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</si>
  <si>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</si>
  <si>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</si>
  <si>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</si>
  <si>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</si>
  <si>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</si>
  <si>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</si>
  <si>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</si>
  <si>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</si>
  <si>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</si>
  <si>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</si>
  <si>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</si>
  <si>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</si>
  <si>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</si>
  <si>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</si>
  <si>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</si>
  <si>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</si>
  <si>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</si>
  <si>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</si>
  <si>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</si>
  <si>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</si>
  <si>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</si>
  <si>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</si>
  <si>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</si>
  <si>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</si>
  <si>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</si>
  <si>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</si>
  <si>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</si>
  <si>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</si>
  <si>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</si>
  <si>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</si>
  <si>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</si>
  <si>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</si>
  <si>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</si>
  <si>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</si>
  <si>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</si>
  <si>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</si>
  <si>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</si>
  <si>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</si>
  <si>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</si>
  <si>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</si>
  <si>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</si>
  <si>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</si>
  <si>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</si>
  <si>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</si>
  <si>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</si>
  <si>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</si>
  <si>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</si>
  <si>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</si>
  <si>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</si>
  <si>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</si>
  <si>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</si>
  <si>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</si>
  <si>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</si>
  <si>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</si>
  <si>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</si>
  <si>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</si>
  <si>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</si>
  <si>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</si>
  <si>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</si>
  <si>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</si>
  <si>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</si>
  <si>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</si>
  <si>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</si>
  <si>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</si>
  <si>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</si>
  <si>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</si>
  <si>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</si>
  <si>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</si>
  <si>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</si>
  <si>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</si>
  <si>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</si>
  <si>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</si>
  <si>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</si>
  <si>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</si>
  <si>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</si>
  <si>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</si>
  <si>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</si>
  <si>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</si>
  <si>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</si>
  <si>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</si>
  <si>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</si>
  <si>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</si>
  <si>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</si>
  <si>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</si>
  <si>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</si>
  <si>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</si>
  <si>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</si>
  <si>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</si>
  <si>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</si>
  <si>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</si>
  <si>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</si>
  <si>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</si>
  <si>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</si>
  <si>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</si>
  <si>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</si>
  <si>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</si>
  <si>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</si>
  <si>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</si>
  <si>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</si>
  <si>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</si>
  <si>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</si>
  <si>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</si>
  <si>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PCM-20251021-00000844</t>
  </si>
  <si>
    <t>PCM-20251021-00001120</t>
  </si>
  <si>
    <t>ETA 40 km</t>
  </si>
  <si>
    <t>PCM-20251021-00001101</t>
  </si>
  <si>
    <t xml:space="preserve">HAL2029 up but connecected sites still down // team will reach HUB in 10 min to check </t>
  </si>
  <si>
    <t xml:space="preserve"> PCM-20250215-00000830 </t>
  </si>
  <si>
    <t>LTE site still down and  site located in aramco area access issue need special permission</t>
  </si>
  <si>
    <t>PCM-20251021-00000980</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</si>
  <si>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</si>
  <si>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</si>
  <si>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</si>
  <si>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</si>
  <si>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</si>
  <si>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</si>
  <si>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</si>
  <si>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</si>
  <si>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</si>
  <si>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</si>
  <si>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 xml:space="preserve">EM team need 60 min </t>
  </si>
  <si>
    <t>PCM-20251021-00001033</t>
  </si>
  <si>
    <t xml:space="preserve">ETA 20 MINS </t>
  </si>
  <si>
    <t>PCM-20251021-00001154</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</si>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</sst>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164" fontId="10" fillId="10"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57" dataDxfId="156" headerRowBorderDxfId="154" tableBorderDxfId="155" totalsRowBorderDxfId="153">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0" totalsRowShown="0" headerRowDxfId="64" dataDxfId="63" headerRowBorderDxfId="61" tableBorderDxfId="62">
  <autoFilter ref="A1:L11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8" dataDxfId="47" headerRowBorderDxfId="45" tableBorderDxfId="46" totalsRowBorderDxfId="44">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288.52780555555364</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45951.47623148148</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45951.47623148148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45951.47623148148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45951.47623148148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45951.47623148148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45951.47623148148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45951.47623148148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45951.47623148148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45951.47623148148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45951.47623148148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45951.47623148148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45951.47623148148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45951.47623148148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45951.47623148148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45951.47623148148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45951.47623148148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45951.47623148148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45951.47623148148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45951.47623148148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45951.47623148148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45951.47623148148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45951.47623148148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45951.47623148148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45951.47623148148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45951.47623148148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45951.47623148148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45951.47623148148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45951.47623148148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45951.47623148148</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45951.47623148148</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45951.47623148148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45951.47623148148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45951.47623148148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45951.47623148148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45951.47623148148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45951.47623148148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45951.47623148148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45951.47623148148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45951.47623148148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45951.47623148148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45951.47623148148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45951.47623148148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45951.47623148148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45951.47623148148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45951.47623148148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45951.47623148148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45951.47623148148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45951.47623148148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45951.47623148148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45951.47623148148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45951.47623148148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45951.47623148148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45951.47623148148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45951.47623148148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45951.47623148148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45951.47623148148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45951.47623148148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45951.47623148148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45951.47623148148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45951.47623148148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45951.47623148148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45951.47623148148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45951.47623148148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45951.47623148148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45951.47623148148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45951.47623148148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45951.47623148148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45951.47623148148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45951.47623148148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45951.47623148148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45951.47623148148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45951.47623148148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45951.47623148148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45951.47623148148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45951.47623148148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45951.47623148148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45951.47623148148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45951.47623148148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45951.47623148148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45951.47623148148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45951.47623148148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45951.47623148148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45951.47623148148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45951.47623148148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45951.47623148148</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45951.47623148148</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8D557A13-49B9-4069-9B22-5E85F46AED0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144.74914814814838</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126.47639351851831</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6.9804560185148148</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39086</v>
      </c>
      <c r="B6" s="18" t="str">
        <f>IFERROR(VLOOKUP(D6,DB!A:K,11,0),"")</f>
        <v>R2</v>
      </c>
      <c r="C6" s="64">
        <v>1</v>
      </c>
      <c r="D6" s="18" t="s">
        <v>26702</v>
      </c>
      <c r="E6" s="116" t="s">
        <v>38998</v>
      </c>
      <c r="F6" s="117">
        <v>45951.306342592594</v>
      </c>
      <c r="G6" s="118">
        <f ca="1">IFERROR(NOW()-F6,"-")</f>
        <v>0.16988888888590736</v>
      </c>
      <c r="H6" s="117">
        <v>45951.299398148149</v>
      </c>
      <c r="I6" s="18" t="str">
        <f>IFERROR(VLOOKUP(D6,DB!A:F,6,0),"")</f>
        <v>SCECO</v>
      </c>
      <c r="J6" s="18" t="str">
        <f>IFERROR(VLOOKUP(D6,DB!A:G,7,0),"")</f>
        <v>Dead</v>
      </c>
      <c r="K6" s="19" t="s">
        <v>39087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39088</v>
      </c>
      <c r="B7" s="18" t="str">
        <f>IFERROR(VLOOKUP(D7,DB!A:K,11,0),"")</f>
        <v>R2</v>
      </c>
      <c r="C7" s="18">
        <v>2</v>
      </c>
      <c r="D7" s="18" t="s">
        <v>25409</v>
      </c>
      <c r="E7" s="116" t="s">
        <v>38998</v>
      </c>
      <c r="F7" s="117">
        <v>45951.34820601852</v>
      </c>
      <c r="G7" s="118">
        <f ca="1">IFERROR(NOW()-F7,"-")</f>
        <v>0.12802546296006767</v>
      </c>
      <c r="H7" s="117">
        <v>45951.339699074073</v>
      </c>
      <c r="I7" s="18" t="str">
        <f>IFERROR(VLOOKUP(D7,DB!A:F,6,0),"")</f>
        <v>SCECO</v>
      </c>
      <c r="J7" s="18" t="str">
        <f>IFERROR(VLOOKUP(D7,DB!A:G,7,0),"")</f>
        <v>Vandalized</v>
      </c>
      <c r="K7" s="19" t="s">
        <v>39087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39089</v>
      </c>
      <c r="B8" s="18" t="str">
        <f>IFERROR(VLOOKUP(D8,DB!A:K,11,0),"")</f>
        <v>R2</v>
      </c>
      <c r="C8" s="18">
        <v>2</v>
      </c>
      <c r="D8" s="18" t="s">
        <v>11448</v>
      </c>
      <c r="E8" s="116" t="s">
        <v>39077</v>
      </c>
      <c r="F8" s="117">
        <v>45951.44295138889</v>
      </c>
      <c r="G8" s="118">
        <f ca="1">IFERROR(NOW()-F8,"-")</f>
        <v>3.3280092589848209E-2</v>
      </c>
      <c r="H8" s="117">
        <v>45951.436307870368</v>
      </c>
      <c r="I8" s="18" t="str">
        <f>IFERROR(VLOOKUP(D8,DB!A:F,6,0),"")</f>
        <v>SCECO</v>
      </c>
      <c r="J8" s="18" t="str">
        <f>IFERROR(VLOOKUP(D8,DB!A:G,7,0),"")</f>
        <v>Dead</v>
      </c>
      <c r="K8" s="19" t="s">
        <v>39090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45951.47623148148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45951.47623148148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45951.47623148148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45951.47623148148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45951.47623148148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45951.47623148148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45951.47623148148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45951.47623148148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45951.47623148148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45951.47623148148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45951.47623148148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45951.47623148148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45951.47623148148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45951.47623148148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45951.47623148148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45951.47623148148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45951.47623148148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45951.47623148148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45951.47623148148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45951.47623148148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45951.47623148148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45951.47623148148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45951.47623148148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45951.47623148148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45951.47623148148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45951.47623148148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45951.47623148148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45951.47623148148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45951.47623148148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45951.47623148148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45951.47623148148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45951.47623148148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45951.47623148148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45951.47623148148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45951.47623148148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45951.47623148148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45951.47623148148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45951.47623148148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45951.47623148148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45951.47623148148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45951.47623148148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45951.47623148148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45951.47623148148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45951.47623148148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45951.47623148148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45951.47623148148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45951.47623148148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45951.47623148148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45951.47623148148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45951.47623148148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45951.47623148148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45951.47623148148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45951.47623148148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45951.47623148148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45951.47623148148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45951.47623148148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45951.47623148148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45951.47623148148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45951.47623148148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45951.47623148148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45951.47623148148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45951.47623148148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45951.47623148148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45951.47623148148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45951.47623148148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45951.47623148148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45951.47623148148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0"/>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s="46" customFormat="1" ht="27" customHeight="1">
      <c r="A2" s="19" t="s">
        <v>39091</v>
      </c>
      <c r="B2" s="89" t="str">
        <f>IFERROR(VLOOKUP(D2,DB!A:K,11,0),"")</f>
        <v>R3</v>
      </c>
      <c r="C2" s="19">
        <v>3</v>
      </c>
      <c r="D2" s="19" t="s">
        <v>16611</v>
      </c>
      <c r="E2" s="19" t="s">
        <v>38998</v>
      </c>
      <c r="F2" s="22">
        <v>45951.437141203707</v>
      </c>
      <c r="G2" s="161">
        <f t="shared" ref="G2:G37" ca="1" si="0">IFERROR(NOW()-F2,"-")</f>
        <v>3.9090277772629634E-2</v>
      </c>
      <c r="H2" s="22">
        <v>45951.430856481478</v>
      </c>
      <c r="I2" s="19" t="str">
        <f>IFERROR(VLOOKUP(D2,DB!A:F,6,0),"")</f>
        <v>SCECO</v>
      </c>
      <c r="J2" s="19" t="str">
        <f>IFERROR(VLOOKUP(D2,DB!A:G,7,0),"")</f>
        <v>Dead</v>
      </c>
      <c r="K2" s="47" t="s">
        <v>39092</v>
      </c>
      <c r="L2" s="162" t="str">
        <f>IFERROR(VLOOKUP(D2,DB!A:I,9,0),"")</f>
        <v>Latis</v>
      </c>
    </row>
    <row r="3" spans="1:13" ht="15" customHeight="1">
      <c r="A3" s="19"/>
      <c r="B3" s="64" t="str">
        <f>IFERROR(VLOOKUP(D3,DB!A:K,11,0),"")</f>
        <v/>
      </c>
      <c r="C3" s="18"/>
      <c r="D3" s="18"/>
      <c r="E3" s="18"/>
      <c r="F3" s="20"/>
      <c r="G3" s="21">
        <f t="shared" ca="1" si="0"/>
        <v>45951.47623148148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45951.47623148148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45951.47623148148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45951.47623148148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45951.47623148148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45951.47623148148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45951.47623148148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45951.47623148148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45951.47623148148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45951.47623148148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45951.47623148148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45951.47623148148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45951.47623148148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45951.47623148148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45951.47623148148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45951.47623148148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45951.47623148148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45951.47623148148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45951.47623148148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45951.47623148148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45951.47623148148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45951.47623148148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45951.47623148148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45951.47623148148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45951.47623148148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45951.47623148148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45951.47623148148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45951.47623148148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45951.47623148148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45951.47623148148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45951.47623148148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45951.47623148148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45951.47623148148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45951.47623148148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45951.47623148148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ref="G38:G101" ca="1" si="1">IFERROR(NOW()-F38,"-")</f>
        <v>45951.47623148148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45951.47623148148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45951.47623148148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45951.47623148148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45951.47623148148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45951.47623148148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45951.47623148148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45951.47623148148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45951.47623148148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45951.47623148148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45951.47623148148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45951.47623148148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45951.47623148148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45951.47623148148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45951.47623148148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45951.47623148148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45951.47623148148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45951.47623148148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45951.47623148148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45951.47623148148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45951.47623148148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45951.47623148148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45951.47623148148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45951.47623148148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45951.47623148148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45951.47623148148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45951.47623148148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45951.47623148148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45951.47623148148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45951.47623148148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45951.47623148148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45951.47623148148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45951.47623148148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45951.47623148148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45951.47623148148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45951.47623148148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45951.47623148148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45951.47623148148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45951.47623148148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45951.47623148148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45951.47623148148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45951.47623148148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45951.47623148148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45951.47623148148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45951.47623148148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45951.47623148148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45951.47623148148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45951.47623148148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45951.47623148148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45951.47623148148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45951.47623148148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45951.47623148148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45951.47623148148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45951.47623148148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45951.47623148148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45951.47623148148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45951.47623148148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45951.47623148148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45951.47623148148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45951.47623148148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45951.47623148148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45951.47623148148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45951.47623148148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45951.47623148148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ref="G102:G165" ca="1" si="2">IFERROR(NOW()-F102,"-")</f>
        <v>45951.47623148148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45951.47623148148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45951.47623148148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45951.47623148148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45951.47623148148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45951.47623148148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45951.47623148148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45951.47623148148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45951.47623148148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45951.47623148148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45951.47623148148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45951.47623148148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45951.47623148148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45951.47623148148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45951.47623148148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45951.47623148148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45951.47623148148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45951.47623148148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45951.47623148148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45951.47623148148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45951.47623148148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45951.47623148148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45951.47623148148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45951.47623148148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45951.47623148148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45951.47623148148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45951.47623148148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45951.47623148148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45951.47623148148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45951.47623148148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45951.47623148148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45951.47623148148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45951.47623148148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45951.47623148148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45951.47623148148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45951.47623148148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45951.47623148148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45951.47623148148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45951.47623148148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45951.47623148148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45951.47623148148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45951.47623148148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45951.47623148148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45951.47623148148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45951.47623148148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45951.47623148148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45951.47623148148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45951.47623148148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45951.47623148148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45951.47623148148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45951.47623148148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45951.47623148148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45951.47623148148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45951.47623148148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45951.47623148148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45951.47623148148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45951.47623148148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45951.47623148148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45951.47623148148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45951.47623148148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45951.47623148148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45951.47623148148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45951.47623148148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45951.47623148148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ref="G166:G229" ca="1" si="3">IFERROR(NOW()-F166,"-")</f>
        <v>45951.47623148148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45951.47623148148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45951.47623148148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45951.47623148148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45951.47623148148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45951.47623148148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45951.47623148148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45951.47623148148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45951.47623148148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45951.47623148148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45951.47623148148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45951.47623148148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45951.47623148148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45951.47623148148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45951.47623148148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45951.47623148148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45951.47623148148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45951.47623148148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45951.47623148148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45951.47623148148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45951.47623148148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45951.47623148148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45951.47623148148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45951.47623148148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45951.47623148148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45951.47623148148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45951.47623148148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45951.47623148148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45951.47623148148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45951.47623148148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45951.47623148148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45951.47623148148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45951.47623148148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45951.47623148148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45951.47623148148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45951.47623148148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45951.47623148148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45951.47623148148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45951.47623148148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45951.47623148148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45951.47623148148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45951.47623148148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45951.47623148148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45951.47623148148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45951.47623148148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45951.47623148148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45951.47623148148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45951.47623148148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45951.47623148148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45951.47623148148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45951.47623148148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45951.47623148148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45951.47623148148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45951.47623148148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45951.47623148148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45951.47623148148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45951.47623148148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45951.47623148148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45951.47623148148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45951.47623148148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45951.47623148148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45951.47623148148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45951.47623148148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45951.47623148148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ref="G230:G293" ca="1" si="4">IFERROR(NOW()-F230,"-")</f>
        <v>45951.47623148148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45951.47623148148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45951.47623148148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45951.47623148148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45951.47623148148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45951.47623148148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45951.47623148148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45951.47623148148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45951.47623148148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45951.47623148148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45951.47623148148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45951.47623148148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45951.47623148148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45951.47623148148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45951.47623148148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45951.47623148148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45951.47623148148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45951.47623148148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45951.47623148148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45951.47623148148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45951.47623148148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45951.47623148148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45951.47623148148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45951.47623148148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45951.47623148148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45951.47623148148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45951.47623148148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45951.47623148148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45951.47623148148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45951.47623148148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45951.47623148148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45951.47623148148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45951.47623148148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45951.47623148148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45951.47623148148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45951.47623148148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45951.47623148148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45951.47623148148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45951.47623148148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45951.47623148148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45951.47623148148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45951.47623148148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45951.47623148148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45951.47623148148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45951.47623148148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45951.47623148148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45951.47623148148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45951.47623148148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45951.47623148148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45951.47623148148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45951.47623148148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45951.47623148148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45951.47623148148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45951.47623148148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45951.47623148148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45951.47623148148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45951.47623148148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45951.47623148148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45951.47623148148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45951.47623148148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45951.47623148148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45951.47623148148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45951.47623148148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45951.47623148148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ref="G294:G357" ca="1" si="5">IFERROR(NOW()-F294,"-")</f>
        <v>45951.47623148148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45951.47623148148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45951.47623148148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45951.47623148148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45951.47623148148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45951.47623148148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45951.47623148148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45951.47623148148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45951.47623148148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45951.47623148148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45951.47623148148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45951.47623148148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45951.47623148148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45951.47623148148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45951.47623148148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45951.47623148148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45951.47623148148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45951.47623148148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45951.47623148148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45951.47623148148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45951.47623148148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45951.47623148148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45951.47623148148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45951.47623148148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45951.47623148148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45951.47623148148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45951.47623148148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45951.47623148148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45951.47623148148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45951.47623148148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45951.47623148148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45951.47623148148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45951.47623148148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45951.47623148148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45951.47623148148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45951.47623148148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45951.47623148148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45951.47623148148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45951.47623148148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45951.47623148148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45951.47623148148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45951.47623148148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45951.47623148148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45951.47623148148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45951.47623148148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45951.47623148148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45951.47623148148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45951.47623148148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45951.47623148148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45951.47623148148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45951.47623148148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45951.47623148148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45951.47623148148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45951.47623148148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45951.47623148148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45951.47623148148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45951.47623148148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45951.47623148148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45951.47623148148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45951.47623148148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45951.47623148148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45951.47623148148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45951.47623148148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45951.47623148148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ref="G358:G421" ca="1" si="6">IFERROR(NOW()-F358,"-")</f>
        <v>45951.47623148148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45951.47623148148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45951.47623148148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45951.47623148148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45951.47623148148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45951.47623148148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45951.47623148148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45951.47623148148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45951.47623148148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45951.47623148148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45951.47623148148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45951.47623148148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45951.47623148148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45951.47623148148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45951.47623148148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45951.47623148148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45951.47623148148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45951.47623148148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45951.47623148148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45951.47623148148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45951.47623148148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45951.47623148148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45951.47623148148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45951.47623148148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45951.47623148148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45951.47623148148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45951.47623148148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45951.47623148148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45951.47623148148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45951.47623148148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45951.47623148148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45951.47623148148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45951.47623148148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45951.47623148148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45951.47623148148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45951.47623148148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45951.47623148148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45951.47623148148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45951.47623148148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45951.47623148148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45951.47623148148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45951.47623148148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45951.47623148148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45951.47623148148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45951.47623148148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45951.47623148148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45951.47623148148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45951.47623148148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45951.47623148148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45951.47623148148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45951.47623148148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45951.47623148148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45951.47623148148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45951.47623148148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45951.47623148148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45951.47623148148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45951.47623148148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45951.47623148148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45951.47623148148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45951.47623148148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45951.47623148148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45951.47623148148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45951.47623148148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45951.47623148148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ref="G422:G485" ca="1" si="7">IFERROR(NOW()-F422,"-")</f>
        <v>45951.47623148148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45951.47623148148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45951.47623148148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45951.47623148148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45951.47623148148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45951.47623148148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45951.47623148148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45951.47623148148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45951.47623148148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45951.47623148148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45951.47623148148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45951.47623148148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45951.47623148148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45951.47623148148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45951.47623148148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45951.47623148148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45951.47623148148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45951.47623148148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45951.47623148148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45951.47623148148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45951.47623148148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45951.47623148148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45951.47623148148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45951.47623148148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45951.47623148148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45951.47623148148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45951.47623148148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45951.47623148148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45951.47623148148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45951.47623148148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45951.47623148148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45951.47623148148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45951.47623148148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45951.47623148148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45951.47623148148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45951.47623148148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45951.47623148148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45951.47623148148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45951.47623148148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45951.47623148148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45951.47623148148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45951.47623148148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45951.47623148148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45951.47623148148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45951.47623148148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45951.47623148148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45951.47623148148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45951.47623148148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45951.47623148148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45951.47623148148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45951.47623148148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45951.47623148148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45951.47623148148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45951.47623148148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45951.47623148148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45951.47623148148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45951.47623148148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45951.47623148148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45951.47623148148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45951.47623148148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45951.47623148148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45951.47623148148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45951.47623148148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45951.47623148148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ref="G486:G549" ca="1" si="8">IFERROR(NOW()-F486,"-")</f>
        <v>45951.47623148148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45951.47623148148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45951.47623148148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45951.47623148148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45951.47623148148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45951.47623148148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45951.47623148148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45951.47623148148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45951.47623148148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45951.47623148148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45951.47623148148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45951.47623148148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45951.47623148148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45951.47623148148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45951.47623148148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45951.47623148148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45951.47623148148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45951.47623148148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45951.47623148148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45951.47623148148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45951.47623148148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45951.47623148148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45951.47623148148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45951.47623148148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45951.47623148148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45951.47623148148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45951.47623148148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45951.47623148148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45951.47623148148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45951.47623148148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45951.47623148148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45951.47623148148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45951.47623148148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45951.47623148148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45951.47623148148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45951.47623148148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45951.47623148148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45951.47623148148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45951.47623148148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45951.47623148148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45951.47623148148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45951.47623148148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45951.47623148148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45951.47623148148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45951.47623148148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45951.47623148148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45951.47623148148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45951.47623148148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45951.47623148148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45951.47623148148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45951.47623148148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45951.47623148148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45951.47623148148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45951.47623148148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45951.47623148148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45951.47623148148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45951.47623148148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45951.47623148148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45951.47623148148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45951.47623148148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45951.47623148148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45951.47623148148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45951.47623148148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45951.47623148148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ref="G550:G613" ca="1" si="9">IFERROR(NOW()-F550,"-")</f>
        <v>45951.47623148148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45951.47623148148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45951.47623148148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45951.47623148148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45951.47623148148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45951.47623148148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45951.47623148148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45951.47623148148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45951.47623148148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45951.47623148148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45951.47623148148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45951.47623148148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45951.47623148148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45951.47623148148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45951.47623148148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45951.47623148148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45951.47623148148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45951.47623148148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45951.47623148148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45951.47623148148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45951.47623148148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45951.47623148148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45951.47623148148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45951.47623148148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45951.47623148148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45951.47623148148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45951.47623148148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45951.47623148148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45951.47623148148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45951.47623148148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45951.47623148148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45951.47623148148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45951.47623148148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45951.47623148148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45951.47623148148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45951.47623148148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45951.47623148148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45951.47623148148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45951.47623148148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45951.47623148148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45951.47623148148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45951.47623148148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45951.47623148148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45951.47623148148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45951.47623148148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45951.47623148148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45951.47623148148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45951.47623148148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45951.47623148148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45951.47623148148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45951.47623148148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45951.47623148148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45951.47623148148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45951.47623148148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45951.47623148148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45951.47623148148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45951.47623148148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45951.47623148148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45951.47623148148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45951.47623148148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45951.47623148148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45951.47623148148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45951.47623148148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45951.47623148148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ref="G614:G677" ca="1" si="10">IFERROR(NOW()-F614,"-")</f>
        <v>45951.47623148148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45951.47623148148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45951.47623148148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45951.47623148148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45951.47623148148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45951.47623148148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45951.47623148148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45951.47623148148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45951.47623148148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45951.47623148148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45951.47623148148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45951.47623148148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45951.47623148148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45951.47623148148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45951.47623148148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45951.47623148148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45951.47623148148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45951.47623148148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45951.47623148148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45951.47623148148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45951.47623148148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45951.47623148148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45951.47623148148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45951.47623148148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45951.47623148148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45951.47623148148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45951.47623148148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45951.47623148148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45951.47623148148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45951.47623148148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45951.47623148148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45951.47623148148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45951.47623148148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45951.47623148148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45951.47623148148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45951.47623148148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45951.47623148148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45951.47623148148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45951.47623148148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45951.47623148148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45951.47623148148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45951.47623148148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45951.47623148148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45951.47623148148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45951.47623148148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45951.47623148148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45951.47623148148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45951.47623148148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45951.47623148148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45951.47623148148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45951.47623148148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45951.47623148148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45951.47623148148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45951.47623148148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45951.47623148148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45951.47623148148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45951.47623148148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45951.47623148148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45951.47623148148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45951.47623148148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45951.47623148148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45951.47623148148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45951.47623148148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45951.47623148148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ref="G678:G741" ca="1" si="11">IFERROR(NOW()-F678,"-")</f>
        <v>45951.47623148148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45951.47623148148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45951.47623148148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45951.47623148148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45951.47623148148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45951.47623148148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45951.47623148148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45951.47623148148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45951.47623148148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45951.47623148148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45951.47623148148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45951.47623148148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45951.47623148148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45951.47623148148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45951.47623148148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45951.47623148148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45951.47623148148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45951.47623148148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45951.47623148148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45951.47623148148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45951.47623148148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45951.47623148148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45951.47623148148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45951.47623148148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45951.47623148148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45951.47623148148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45951.47623148148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45951.47623148148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45951.47623148148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45951.47623148148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45951.47623148148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45951.47623148148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45951.47623148148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45951.47623148148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45951.47623148148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45951.47623148148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45951.47623148148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45951.47623148148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45951.47623148148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45951.47623148148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45951.47623148148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45951.47623148148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45951.47623148148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45951.47623148148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45951.47623148148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45951.47623148148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45951.47623148148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45951.47623148148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45951.47623148148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45951.47623148148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45951.47623148148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45951.47623148148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45951.47623148148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45951.47623148148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45951.47623148148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45951.47623148148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45951.47623148148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45951.47623148148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45951.47623148148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45951.47623148148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45951.47623148148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45951.47623148148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45951.47623148148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45951.47623148148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ref="G742:G805" ca="1" si="12">IFERROR(NOW()-F742,"-")</f>
        <v>45951.47623148148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45951.47623148148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45951.47623148148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45951.47623148148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45951.47623148148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45951.47623148148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45951.47623148148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45951.47623148148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45951.47623148148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45951.47623148148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45951.47623148148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45951.47623148148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45951.47623148148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45951.47623148148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45951.47623148148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45951.47623148148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45951.47623148148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45951.47623148148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45951.47623148148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45951.47623148148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45951.47623148148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45951.47623148148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45951.47623148148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45951.47623148148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45951.47623148148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45951.47623148148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45951.47623148148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45951.47623148148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45951.47623148148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45951.47623148148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45951.47623148148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45951.47623148148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45951.47623148148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45951.47623148148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45951.47623148148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45951.47623148148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45951.47623148148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45951.47623148148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45951.47623148148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45951.47623148148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45951.47623148148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45951.47623148148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45951.47623148148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45951.47623148148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45951.47623148148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45951.47623148148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45951.47623148148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45951.47623148148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45951.47623148148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45951.47623148148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45951.47623148148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45951.47623148148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45951.47623148148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45951.47623148148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45951.47623148148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45951.47623148148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45951.47623148148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45951.47623148148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45951.47623148148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45951.47623148148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45951.47623148148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45951.47623148148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45951.47623148148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45951.47623148148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ref="G806:G869" ca="1" si="13">IFERROR(NOW()-F806,"-")</f>
        <v>45951.47623148148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45951.47623148148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45951.47623148148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45951.47623148148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45951.47623148148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45951.47623148148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45951.47623148148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45951.47623148148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45951.47623148148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45951.47623148148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45951.47623148148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45951.47623148148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45951.47623148148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45951.47623148148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45951.47623148148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45951.47623148148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45951.47623148148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45951.47623148148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45951.47623148148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45951.47623148148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45951.47623148148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45951.47623148148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45951.47623148148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45951.47623148148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45951.47623148148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45951.47623148148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45951.47623148148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45951.47623148148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45951.47623148148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45951.47623148148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45951.47623148148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45951.47623148148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45951.47623148148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45951.47623148148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45951.47623148148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45951.47623148148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45951.47623148148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45951.47623148148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45951.47623148148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45951.47623148148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45951.47623148148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45951.47623148148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45951.47623148148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45951.47623148148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45951.47623148148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45951.47623148148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45951.47623148148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45951.47623148148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45951.47623148148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45951.47623148148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45951.47623148148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45951.47623148148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45951.47623148148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45951.47623148148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45951.47623148148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45951.47623148148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45951.47623148148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45951.47623148148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45951.47623148148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45951.47623148148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45951.47623148148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45951.47623148148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45951.47623148148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45951.47623148148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ref="G870:G933" ca="1" si="14">IFERROR(NOW()-F870,"-")</f>
        <v>45951.47623148148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45951.47623148148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45951.47623148148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45951.47623148148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45951.47623148148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45951.47623148148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45951.47623148148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45951.47623148148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45951.47623148148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45951.47623148148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45951.47623148148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45951.47623148148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45951.47623148148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45951.47623148148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45951.47623148148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45951.47623148148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45951.47623148148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45951.47623148148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45951.47623148148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45951.47623148148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45951.47623148148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45951.47623148148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45951.47623148148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45951.47623148148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45951.47623148148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45951.47623148148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45951.47623148148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45951.47623148148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45951.47623148148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45951.47623148148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45951.47623148148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45951.47623148148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45951.47623148148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45951.47623148148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45951.47623148148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45951.47623148148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45951.47623148148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45951.47623148148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45951.47623148148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45951.47623148148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45951.47623148148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45951.47623148148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45951.47623148148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45951.47623148148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45951.47623148148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45951.47623148148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45951.47623148148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45951.47623148148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45951.47623148148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45951.47623148148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45951.47623148148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45951.47623148148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45951.47623148148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45951.47623148148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45951.47623148148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45951.47623148148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45951.47623148148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45951.47623148148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45951.47623148148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45951.47623148148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45951.47623148148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45951.47623148148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45951.47623148148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45951.47623148148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ref="G934:G997" ca="1" si="15">IFERROR(NOW()-F934,"-")</f>
        <v>45951.47623148148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45951.47623148148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45951.47623148148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45951.47623148148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45951.47623148148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45951.47623148148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45951.47623148148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45951.47623148148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45951.47623148148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45951.47623148148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45951.47623148148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45951.47623148148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45951.47623148148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45951.47623148148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45951.47623148148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45951.47623148148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45951.47623148148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45951.47623148148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45951.47623148148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45951.47623148148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45951.47623148148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45951.47623148148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45951.47623148148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45951.47623148148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45951.47623148148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45951.47623148148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45951.47623148148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45951.47623148148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45951.47623148148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45951.47623148148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45951.47623148148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45951.47623148148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45951.47623148148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45951.47623148148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45951.47623148148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45951.47623148148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45951.47623148148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45951.47623148148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45951.47623148148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45951.47623148148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45951.47623148148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45951.47623148148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45951.47623148148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45951.47623148148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45951.47623148148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45951.47623148148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45951.47623148148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45951.47623148148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45951.47623148148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45951.47623148148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45951.47623148148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45951.47623148148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45951.47623148148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45951.47623148148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45951.47623148148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45951.47623148148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45951.47623148148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45951.47623148148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45951.47623148148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45951.47623148148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45951.47623148148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45951.47623148148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45951.47623148148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45951.47623148148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ref="G998:G1061" ca="1" si="16">IFERROR(NOW()-F998,"-")</f>
        <v>45951.47623148148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45951.47623148148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45951.47623148148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45951.47623148148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45951.47623148148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45951.47623148148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45951.47623148148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45951.47623148148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45951.47623148148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45951.47623148148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45951.47623148148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45951.47623148148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45951.47623148148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45951.47623148148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45951.47623148148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45951.47623148148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45951.47623148148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45951.47623148148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45951.47623148148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45951.47623148148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45951.47623148148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45951.47623148148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45951.47623148148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45951.47623148148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45951.47623148148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45951.47623148148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45951.47623148148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45951.47623148148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45951.47623148148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45951.47623148148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45951.47623148148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45951.47623148148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45951.47623148148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45951.47623148148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45951.47623148148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45951.47623148148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45951.47623148148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45951.47623148148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45951.47623148148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45951.47623148148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45951.47623148148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45951.47623148148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45951.47623148148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45951.47623148148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45951.47623148148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45951.47623148148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45951.47623148148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45951.47623148148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45951.47623148148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45951.47623148148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45951.47623148148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45951.47623148148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45951.47623148148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45951.47623148148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45951.47623148148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45951.47623148148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45951.47623148148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45951.47623148148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45951.47623148148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45951.47623148148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45951.47623148148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45951.47623148148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45951.47623148148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45951.47623148148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ref="G1062:G1125" ca="1" si="17">IFERROR(NOW()-F1062,"-")</f>
        <v>45951.47623148148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45951.47623148148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45951.47623148148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45951.47623148148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45951.47623148148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45951.47623148148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45951.47623148148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45951.47623148148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45951.47623148148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45951.47623148148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45951.47623148148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45951.47623148148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45951.47623148148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45951.47623148148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45951.47623148148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45951.47623148148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45951.47623148148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45951.47623148148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45951.47623148148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45951.47623148148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45951.47623148148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45951.47623148148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45951.47623148148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45951.47623148148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45951.47623148148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45951.47623148148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45951.47623148148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45951.47623148148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45951.47623148148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45951.47623148148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45951.47623148148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45951.47623148148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45951.47623148148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45951.47623148148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45951.47623148148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45951.47623148148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45951.47623148148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45951.47623148148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45951.47623148148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45951.47623148148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45951.47623148148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45951.47623148148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45951.47623148148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45951.47623148148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45951.47623148148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45951.47623148148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45951.47623148148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45951.47623148148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45951.47623148148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45951.47623148148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45951.47623148148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45951.47623148148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45951.47623148148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45951.47623148148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45951.47623148148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45951.47623148148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45951.47623148148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45951.47623148148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45951.47623148148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45951.47623148148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45951.47623148148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45951.47623148148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45951.47623148148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45951.47623148148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ref="G1126:G1140" ca="1" si="18">IFERROR(NOW()-F1126,"-")</f>
        <v>45951.47623148148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45951.47623148148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45951.47623148148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45951.47623148148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45951.47623148148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45951.47623148148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45951.47623148148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45951.47623148148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45951.47623148148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45951.47623148148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45951.47623148148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45951.47623148148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45951.47623148148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45951.47623148148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45951.47623148148</v>
      </c>
      <c r="H1140" s="22"/>
      <c r="I1140" s="19" t="str">
        <f>IFERROR(VLOOKUP(D1140,DB!A:F,6,0),"")</f>
        <v/>
      </c>
      <c r="J1140" s="18" t="str">
        <f>IFERROR(VLOOKUP(D1140,DB!A:G,7,0),"")</f>
        <v/>
      </c>
      <c r="K1140" s="47"/>
      <c r="L1140" s="23" t="str">
        <f>IFERROR(VLOOKUP(D1140,DB!A:I,9,0),"")</f>
        <v/>
      </c>
    </row>
  </sheetData>
  <dataValidations count="2">
    <dataValidation allowBlank="1" showInputMessage="1" showErrorMessage="1" sqref="E1" xr:uid="{5914219A-CB83-432D-936A-CC0CB6F3982A}"/>
    <dataValidation type="list" allowBlank="1" showInputMessage="1" showErrorMessage="1" sqref="E2:E11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tabSelected="1" workbookViewId="0">
      <selection activeCell="F16" sqref="F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247.99551388888358</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123" t="s">
        <v>36486</v>
      </c>
      <c r="E3" s="100" t="s">
        <v>38998</v>
      </c>
      <c r="F3" s="125">
        <v>45951.399236111109</v>
      </c>
      <c r="G3" s="126">
        <f ca="1">IFERROR(NOW()-F3,"")</f>
        <v>7.6995370371150784E-2</v>
      </c>
      <c r="H3" s="125">
        <v>45951.393472222226</v>
      </c>
      <c r="I3" s="121" t="str">
        <f>IFERROR(VLOOKUP(D3,DB!A:F,6,0),"")</f>
        <v>Generator-SG</v>
      </c>
      <c r="J3" s="121" t="str">
        <f>IFERROR(VLOOKUP(D3,DB!A:G,7,0),"")</f>
        <v>Dead</v>
      </c>
      <c r="K3" s="127" t="s">
        <v>39096</v>
      </c>
      <c r="L3" s="123" t="str">
        <f>IFERROR(VLOOKUP(D3,DB!A:I,9,0),"")</f>
        <v>Latis</v>
      </c>
    </row>
    <row r="4" spans="1:16" ht="15" customHeight="1">
      <c r="A4" s="121"/>
      <c r="B4" s="121" t="str">
        <f>IFERROR(VLOOKUP(D4,DB!A:K,11,0),"")</f>
        <v/>
      </c>
      <c r="C4" s="122"/>
      <c r="D4" s="123"/>
      <c r="E4" s="100"/>
      <c r="F4" s="125"/>
      <c r="G4" s="126">
        <f ca="1">IFERROR(NOW()-F4,"")</f>
        <v>45951.47623148148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45951.47623148148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45951.47623148148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45951.47623148148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45951.47623148148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45951.47623148148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45951.47623148148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45951.47623148148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45951.47623148148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45951.47623148148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45951.47623148148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45951.47623148148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45951.47623148148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45951.47623148148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45951.47623148148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45951.47623148148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45951.47623148148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45951.47623148148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45951.47623148148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45951.47623148148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45951.47623148148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45951.47623148148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45951.47623148148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45951.47623148148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45951.47623148148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45951.47623148148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45951.47623148148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45951.47623148148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45951.47623148148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45951.47623148148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45951.47623148148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45951.47623148148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45951.47623148148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45951.47623148148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45951.47623148148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45951.47623148148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45951.47623148148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45951.47623148148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45951.47623148148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45951.47623148148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45951.47623148148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45951.47623148148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45951.47623148148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45951.47623148148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45951.47623148148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45951.47623148148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45951.47623148148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45951.47623148148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45951.47623148148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45951.47623148148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45951.47623148148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45951.47623148148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45951.47623148148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45951.47623148148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45951.47623148148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45951.47623148148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45951.47623148148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45951.47623148148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45951.47623148148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45951.47623148148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45951.47623148148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45951.47623148148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45951.47623148148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45951.47623148148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45951.47623148148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45951.47623148148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45951.47623148148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45951.47623148148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45951.47623148148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45951.47623148148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45951.47623148148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45951.47623148148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45951.47623148148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45951.47623148148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45951.47623148148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45951.47623148148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45951.47623148148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45951.47623148148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45951.47623148148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45951.47623148148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45951.47623148148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45951.47623148148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45951.47623148148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45951.47623148148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45951.47623148148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45951.47623148148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45951.47623148148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45951.47623148148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45951.47623148148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45951.47623148148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45951.47623148148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45951.47623148148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45951.47623148148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45951.47623148148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45951.47623148148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45951.47623148148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45951.47623148148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45951.47623148148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45951.47623148148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45951.47623148148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45951.47623148148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45951.47623148148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45951.47623148148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45951.47623148148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45951.47623148148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45951.47623148148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45951.47623148148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45951.47623148148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45951.47623148148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45951.47623148148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45951.47623148148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45951.47623148148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45951.47623148148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45951.47623148148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45951.47623148148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45951.47623148148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45951.47623148148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45951.47623148148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45951.47623148148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45951.47623148148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45951.47623148148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45951.47623148148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45951.47623148148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45951.47623148148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45951.47623148148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45951.47623148148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45951.47623148148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45951.47623148148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45951.47623148148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45951.47623148148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45951.47623148148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45951.47623148148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45951.47623148148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45951.47623148148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45951.47623148148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45951.47623148148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45951.47623148148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45951.47623148148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45951.47623148148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45951.47623148148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45951.47623148148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45951.47623148148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45951.47623148148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45951.47623148148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45951.47623148148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45951.47623148148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45951.47623148148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45951.47623148148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45951.47623148148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45951.47623148148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45951.47623148148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45951.47623148148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45951.47623148148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45951.47623148148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45951.47623148148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45951.47623148148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45951.47623148148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45951.47623148148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45951.47623148148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45951.47623148148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45951.47623148148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45951.47623148148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45951.47623148148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45951.47623148148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45951.47623148148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45951.47623148148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45951.47623148148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45951.47623148148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45951.47623148148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45951.47623148148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45951.47623148148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45951.47623148148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45951.47623148148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45951.47623148148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45951.47623148148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45951.47623148148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45951.47623148148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45951.47623148148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45951.47623148148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45951.47623148148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45951.47623148148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45951.47623148148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45951.47623148148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45951.47623148148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45951.47623148148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45951.47623148148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45951.47623148148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45951.47623148148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45951.47623148148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45951.47623148148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45951.47623148148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45951.47623148148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45951.47623148148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45951.47623148148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45951.47623148148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45951.47623148148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45951.47623148148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45951.47623148148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45951.47623148148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45951.47623148148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45951.47623148148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45951.47623148148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45951.47623148148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45951.47623148148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45951.47623148148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45951.47623148148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45951.47623148148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45951.47623148148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45951.47623148148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45951.47623148148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45951.47623148148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45951.47623148148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45951.47623148148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45951.47623148148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45951.47623148148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45951.47623148148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45951.47623148148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45951.47623148148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45951.47623148148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45951.47623148148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45951.47623148148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45951.47623148148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45951.47623148148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45951.47623148148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45951.47623148148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45951.47623148148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45951.47623148148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45951.47623148148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45951.47623148148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45951.47623148148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45951.47623148148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45951.47623148148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45951.47623148148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45951.47623148148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45951.47623148148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45951.47623148148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45951.47623148148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45951.47623148148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45951.47623148148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45951.47623148148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45951.47623148148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45951.47623148148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45951.47623148148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45951.47623148148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45951.47623148148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45951.47623148148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45951.47623148148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45951.47623148148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45951.47623148148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45951.47623148148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45951.47623148148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45951.47623148148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45951.47623148148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45951.47623148148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45951.47623148148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45951.47623148148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45951.47623148148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45951.47623148148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45951.47623148148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45951.47623148148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45951.47623148148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45951.47623148148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45951.47623148148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45951.47623148148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45951.47623148148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45951.47623148148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45951.47623148148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45951.47623148148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45951.47623148148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45951.47623148148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45951.47623148148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45951.47623148148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45951.47623148148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45951.47623148148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45951.47623148148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45951.47623148148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45951.47623148148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45951.47623148148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45951.47623148148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45951.47623148148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45951.47623148148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45951.47623148148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45951.47623148148</v>
      </c>
      <c r="H286" s="125"/>
      <c r="I286" s="121" t="str">
        <f>IFERROR(VLOOKUP(D286,DB!A:F,6,0),"")</f>
        <v/>
      </c>
      <c r="J286" s="121" t="str">
        <f>IFERROR(VLOOKUP(D286,DB!A:G,7,0),"")</f>
        <v/>
      </c>
      <c r="K286" s="127"/>
      <c r="L286" s="123" t="str">
        <f>IFERROR(VLOOKUP(D286,DB!A:I,9,0),"")</f>
        <v/>
      </c>
    </row>
    <row r="287" spans="1:12" ht="15" customHeight="1">
      <c r="A287" s="128"/>
      <c r="B287" s="128" t="str">
        <f>IFERROR(VLOOKUP(D287,DB!A:K,11,0),"")</f>
        <v/>
      </c>
      <c r="C287" s="129"/>
      <c r="D287" s="130"/>
      <c r="E287" s="131"/>
      <c r="F287" s="132"/>
      <c r="G287" s="133">
        <f ca="1">IFERROR(NOW()-F287,"")</f>
        <v>45951.47623148148</v>
      </c>
      <c r="H287" s="132"/>
      <c r="I287" s="128" t="str">
        <f>IFERROR(VLOOKUP(D287,DB!A:F,6,0),"")</f>
        <v/>
      </c>
      <c r="J287" s="128" t="str">
        <f>IFERROR(VLOOKUP(D287,DB!A:G,7,0),"")</f>
        <v/>
      </c>
      <c r="K287" s="134"/>
      <c r="L287" s="130" t="str">
        <f>IFERROR(VLOOKUP(D287,DB!A:I,9,0),"")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6" sqref="K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39097</v>
      </c>
      <c r="B2" s="37" t="str">
        <f>IFERROR(VLOOKUP(D2,DB!A:K,11,0),"")</f>
        <v>R5</v>
      </c>
      <c r="C2" s="37">
        <v>3</v>
      </c>
      <c r="D2" s="120" t="s">
        <v>36034</v>
      </c>
      <c r="E2" s="37" t="s">
        <v>38998</v>
      </c>
      <c r="F2" s="38">
        <v>45891.832060185188</v>
      </c>
      <c r="G2" s="146">
        <f ca="1">IFERROR(NOW()-F2,"")</f>
        <v>59.644171296291461</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39077</v>
      </c>
      <c r="F3" s="38">
        <v>45926.188877314817</v>
      </c>
      <c r="G3" s="146">
        <f t="shared" ref="G3" ca="1" si="0">IFERROR(NOW()-F3,"")</f>
        <v>25.287354166663135</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6.7046574074047385</v>
      </c>
      <c r="H4" s="38">
        <v>45944.676192129627</v>
      </c>
      <c r="I4" s="37" t="str">
        <f>IFERROR(VLOOKUP(D4,DB!A:F,6,0),"")</f>
        <v>SCECO</v>
      </c>
      <c r="J4" s="37" t="str">
        <f>IFERROR(VLOOKUP(D4,DB!A:G,7,0),"")</f>
        <v>Dead</v>
      </c>
      <c r="K4" s="37" t="s">
        <v>39102</v>
      </c>
      <c r="L4" s="37" t="str">
        <f>IFERROR(VLOOKUP(D4,DB!A:I,9,0),"")</f>
        <v>Latis</v>
      </c>
    </row>
    <row r="5" spans="1:13" ht="30.75">
      <c r="A5" s="157" t="s">
        <v>39103</v>
      </c>
      <c r="B5" s="157" t="str">
        <f>IFERROR(VLOOKUP(D5,DB!A:K,11,0),"")</f>
        <v>R5</v>
      </c>
      <c r="C5" s="157">
        <v>1</v>
      </c>
      <c r="D5" s="157" t="s">
        <v>34781</v>
      </c>
      <c r="E5" s="157" t="s">
        <v>39077</v>
      </c>
      <c r="F5" s="158">
        <v>45948.661111111112</v>
      </c>
      <c r="G5" s="159">
        <f ca="1">IFERROR(NOW()-F5,"")</f>
        <v>2.8151203703673673</v>
      </c>
      <c r="H5" s="158">
        <v>45948.661111111112</v>
      </c>
      <c r="I5" s="157" t="str">
        <f>IFERROR(VLOOKUP(D5,DB!A:F,6,0),"")</f>
        <v>SCECO</v>
      </c>
      <c r="J5" s="157" t="str">
        <f>IFERROR(VLOOKUP(D5,DB!A:G,7,0),"")</f>
        <v>Dead</v>
      </c>
      <c r="K5" s="157" t="s">
        <v>39104</v>
      </c>
      <c r="L5" s="157" t="str">
        <f>IFERROR(VLOOKUP(D5,DB!A:I,9,0),"")</f>
        <v>Latis</v>
      </c>
    </row>
    <row r="6" spans="1:13" ht="15">
      <c r="A6" s="157" t="s">
        <v>39105</v>
      </c>
      <c r="B6" s="157" t="str">
        <f>IFERROR(VLOOKUP(D6,DB!A:K,11,0),"")</f>
        <v>R5</v>
      </c>
      <c r="C6" s="157">
        <v>1</v>
      </c>
      <c r="D6" s="157" t="s">
        <v>29516</v>
      </c>
      <c r="E6" s="157" t="s">
        <v>38998</v>
      </c>
      <c r="F6" s="158" t="s">
        <v>24</v>
      </c>
      <c r="G6" s="159" t="str">
        <f ca="1">IFERROR(NOW()-F6,"")</f>
        <v/>
      </c>
      <c r="H6" s="158">
        <v>45951.446446759262</v>
      </c>
      <c r="I6" s="157" t="str">
        <f>IFERROR(VLOOKUP(D6,DB!A:F,6,0),"")</f>
        <v>Generator-SG</v>
      </c>
      <c r="J6" s="157" t="str">
        <f>IFERROR(VLOOKUP(D6,DB!A:G,7,0),"")</f>
        <v>Vandalized</v>
      </c>
      <c r="K6" s="157" t="s">
        <v>39106</v>
      </c>
      <c r="L6" s="157" t="str">
        <f>IFERROR(VLOOKUP(D6,DB!A:I,9,0),"")</f>
        <v>Latis</v>
      </c>
    </row>
    <row r="7" spans="1:13" ht="15">
      <c r="A7" s="157"/>
      <c r="B7" s="157" t="str">
        <f>IFERROR(VLOOKUP(D7,DB!A:K,11,0),"")</f>
        <v/>
      </c>
      <c r="C7" s="157"/>
      <c r="D7" s="157"/>
      <c r="E7" s="157"/>
      <c r="F7" s="158"/>
      <c r="G7" s="159">
        <f ca="1">IFERROR(NOW()-F7,"")</f>
        <v>45951.47623148148</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45951.47623148148</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45951.47623148148</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45951.47623148148</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45951.47623148148</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45951.47623148148</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45951.47623148148</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45951.47623148148</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45951.47623148148</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45951.47623148148</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45951.47623148148</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45951.47623148148</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45951.47623148148</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45951.47623148148</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45951.47623148148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45951.47623148148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45951.47623148148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45951.47623148148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45951.47623148148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45951.47623148148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45951.47623148148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45951.47623148148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45951.47623148148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45951.47623148148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45951.47623148148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45951.47623148148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45951.47623148148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45951.47623148148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45951.47623148148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45951.47623148148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45951.47623148148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45951.47623148148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45951.47623148148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45951.47623148148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45951.47623148148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45951.47623148148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45951.47623148148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45951.47623148148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45951.47623148148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45951.47623148148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45951.47623148148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45951.47623148148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45951.47623148148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45951.47623148148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45951.47623148148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45951.47623148148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45951.47623148148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45951.47623148148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45951.47623148148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45951.47623148148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45951.47623148148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45951.47623148148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45951.47623148148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45951.47623148148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45951.47623148148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45951.47623148148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45951.47623148148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45951.47623148148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45951.47623148148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45951.47623148148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45951.47623148148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45951.47623148148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45951.47623148148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45951.47623148148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45951.47623148148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45951.47623148148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45951.47623148148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45951.47623148148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45951.47623148148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45951.47623148148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45951.47623148148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45951.47623148148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45951.47623148148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45951.47623148148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45951.47623148148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45951.47623148148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45951.47623148148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45951.47623148148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45951.47623148148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45951.47623148148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45951.47623148148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45951.47623148148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45951.47623148148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45951.47623148148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45951.47623148148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45951.47623148148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45951.47623148148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45951.47623148148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45951.47623148148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45951.47623148148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45951.47623148148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45951.47623148148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45951.47623148148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45951.47623148148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45951.47623148148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45951.47623148148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45951.47623148148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45951.47623148148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45951.47623148148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45951.47623148148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45951.47623148148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45951.47623148148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45951.47623148148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45951.47623148148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45951.47623148148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45951.47623148148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45951.47623148148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45951.47623148148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45951.47623148148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45951.47623148148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45951.47623148148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45951.47623148148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45951.47623148148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45951.47623148148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45951.47623148148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45951.47623148148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45951.47623148148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45951.47623148148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45951.47623148148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45951.47623148148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45951.47623148148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45951.47623148148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45951.47623148148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45951.47623148148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45951.47623148148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45951.47623148148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45951.47623148148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45951.47623148148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45951.47623148148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45951.47623148148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45951.47623148148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45951.47623148148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45951.47623148148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45951.47623148148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45951.47623148148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45951.47623148148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45951.47623148148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45951.47623148148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45951.47623148148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45951.47623148148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45951.47623148148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45951.47623148148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45951.47623148148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45951.47623148148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45951.47623148148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45951.47623148148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45951.47623148148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45951.47623148148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45951.47623148148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45951.47623148148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45951.47623148148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45951.47623148148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45951.47623148148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45951.47623148148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45951.47623148148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45951.47623148148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45951.47623148148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45951.47623148148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45951.47623148148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45951.47623148148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45951.47623148148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45951.47623148148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45951.47623148148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45951.47623148148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45951.47623148148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45951.47623148148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45951.47623148148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45951.47623148148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45951.47623148148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45951.47623148148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45951.47623148148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45951.47623148148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45951.47623148148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45951.47623148148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45951.47623148148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45951.47623148148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45951.47623148148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45951.47623148148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45951.47623148148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45951.47623148148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45951.47623148148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45951.47623148148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45951.47623148148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45951.47623148148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45951.47623148148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45951.47623148148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45951.47623148148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45951.47623148148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45951.47623148148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45951.47623148148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45951.47623148148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45951.47623148148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45951.47623148148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45951.47623148148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45951.47623148148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45951.47623148148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45951.47623148148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45951.47623148148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45951.47623148148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45951.47623148148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45951.47623148148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45951.47623148148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45951.47623148148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45951.47623148148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45951.47623148148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45951.47623148148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45951.47623148148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45951.47623148148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45951.47623148148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45951.47623148148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45951.47623148148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45951.47623148148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45951.47623148148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45951.47623148148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45951.47623148148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45951.47623148148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45951.47623148148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45951.47623148148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45951.47623148148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45951.47623148148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45951.47623148148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45951.47623148148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45951.47623148148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45951.47623148148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45951.47623148148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45951.47623148148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45951.47623148148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45951.47623148148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45951.47623148148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45951.47623148148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45951.47623148148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45951.47623148148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45951.47623148148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45951.47623148148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45951.47623148148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45951.47623148148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45951.47623148148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45951.47623148148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45951.47623148148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45951.47623148148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45951.47623148148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45951.47623148148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45951.47623148148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45951.47623148148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45951.47623148148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45951.47623148148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45951.47623148148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45951.47623148148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45951.47623148148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45951.47623148148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45951.47623148148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45951.47623148148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45951.47623148148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45951.47623148148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45951.47623148148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45951.47623148148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45951.47623148148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45951.47623148148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45951.47623148148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45951.47623148148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45951.47623148148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45951.47623148148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45951.47623148148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45951.47623148148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45951.47623148148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45951.47623148148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45951.47623148148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45951.47623148148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45951.47623148148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45951.47623148148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45951.47623148148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45951.47623148148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45951.47623148148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45951.47623148148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45951.47623148148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45951.47623148148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45951.47623148148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45951.47623148148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45951.47623148148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45951.47623148148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45951.47623148148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45951.47623148148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45951.47623148148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45951.47623148148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45951.47623148148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45951.47623148148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45951.47623148148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45951.47623148148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45951.47623148148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45951.47623148148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45951.47623148148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45951.47623148148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45951.47623148148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45951.47623148148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45951.47623148148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45951.47623148148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45951.47623148148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45951.47623148148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45951.47623148148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45951.47623148148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45951.47623148148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45951.47623148148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45951.47623148148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45951.47623148148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45951.47623148148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45951.47623148148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45951.47623148148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45951.47623148148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45951.47623148148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45951.47623148148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45951.47623148148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45951.47623148148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45951.47623148148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45951.47623148148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45951.47623148148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45951.47623148148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45951.47623148148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45951.47623148148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45951.47623148148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45951.47623148148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45951.47623148148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45951.47623148148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45951.47623148148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45951.47623148148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45951.47623148148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45951.47623148148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45951.47623148148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45951.47623148148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45951.47623148148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45951.47623148148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45951.47623148148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45951.47623148148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45951.47623148148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45951.47623148148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45951.47623148148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45951.47623148148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45951.47623148148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45951.47623148148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45951.47623148148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45951.47623148148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45951.47623148148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45951.47623148148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45951.47623148148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45951.47623148148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45951.47623148148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45951.47623148148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45951.47623148148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45951.47623148148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45951.47623148148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45951.47623148148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45951.47623148148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45951.47623148148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45951.47623148148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45951.47623148148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45951.47623148148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45951.47623148148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45951.47623148148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45951.47623148148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45951.47623148148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45951.47623148148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45951.47623148148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45951.47623148148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45951.47623148148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45951.47623148148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45951.47623148148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45951.47623148148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45951.47623148148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45951.47623148148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45951.47623148148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45951.47623148148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45951.47623148148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45951.47623148148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45951.47623148148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45951.47623148148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45951.47623148148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45951.47623148148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45951.47623148148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45951.47623148148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45951.47623148148</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45951.47623148148</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45951.47623148148</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45951.47623148148</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45951.47623148148</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45951.47623148148</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45951.47623148148</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45951.47623148148</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45951.47623148148</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45951.47623148148</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45951.47623148148</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45951.47623148148</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45951.47623148148</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45951.47623148148</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45951.47623148148</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45951.47623148148</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45951.47623148148</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45951.47623148148</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45951.47623148148</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45951.47623148148</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45951.47623148148</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45951.47623148148</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45951.47623148148</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45951.47623148148</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45951.47623148148</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45951.47623148148</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45951.47623148148</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45951.47623148148</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45951.47623148148</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45951.47623148148</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45951.47623148148</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45951.47623148148</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45951.47623148148</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45951.47623148148</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45951.47623148148</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45951.47623148148</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45951.47623148148</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45951.47623148148</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45951.47623148148</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45951.47623148148</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45951.47623148148</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45951.47623148148</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45951.47623148148</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45951.47623148148</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45951.47623148148</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45951.47623148148</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45951.47623148148</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45951.47623148148</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45951.47623148148</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45951.47623148148</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45951.47623148148</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45951.47623148148</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45951.47623148148</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45951.47623148148</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45951.47623148148</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45951.47623148148</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45951.47623148148</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45951.47623148148</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45951.47623148148</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45951.47623148148</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45951.47623148148</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45951.47623148148</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45951.47623148148</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45951.47623148148</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45951.47623148148</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45951.47623148148</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45951.47623148148</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45951.47623148148</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45951.47623148148</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45951.47623148148</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45951.47623148148</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45951.47623148148</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45951.47623148148</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45951.47623148148</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45951.47623148148</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45951.47623148148</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45951.47623148148</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45951.47623148148</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45951.47623148148</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45951.47623148148</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45951.47623148148</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45951.47623148148</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45951.47623148148</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45951.47623148148</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45951.47623148148</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45951.47623148148</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45951.47623148148</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45951.47623148148</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45951.47623148148</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45951.47623148148</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45951.47623148148</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45951.47623148148</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45951.47623148148</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45951.47623148148</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45951.47623148148</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45951.47623148148</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45951.47623148148</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45951.47623148148</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45951.47623148148</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45951.47623148148</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45951.47623148148</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45951.47623148148</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45951.47623148148</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45951.47623148148</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45951.47623148148</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45951.47623148148</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45951.47623148148</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45951.47623148148</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45951.47623148148</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45951.47623148148</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45951.47623148148</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45951.47623148148</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45951.47623148148</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45951.47623148148</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45951.47623148148</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45951.47623148148</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45951.47623148148</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45951.47623148148</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45951.47623148148</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45951.47623148148</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45951.47623148148</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45951.47623148148</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45951.47623148148</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45951.47623148148</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45951.47623148148</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45951.47623148148</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45951.47623148148</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45951.47623148148</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45951.47623148148</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45951.47623148148</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45951.47623148148</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45951.47623148148</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45951.47623148148</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45951.47623148148</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45951.47623148148</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45951.47623148148</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45951.47623148148</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39107</v>
      </c>
      <c r="B2" s="105" t="str">
        <f>IFERROR(VLOOKUP(D2,DB!A:K,11,0),"")</f>
        <v>R6</v>
      </c>
      <c r="C2" s="107">
        <v>1</v>
      </c>
      <c r="D2" s="105" t="s">
        <v>33253</v>
      </c>
      <c r="E2" s="108" t="s">
        <v>38998</v>
      </c>
      <c r="F2" s="109">
        <v>45951.417824074073</v>
      </c>
      <c r="G2" s="78">
        <f ca="1">IFERROR(NOW()-F2,"-")</f>
        <v>5.8407407406775746E-2</v>
      </c>
      <c r="H2" s="109">
        <v>45951.405347222222</v>
      </c>
      <c r="I2" s="105" t="str">
        <f>IFERROR(VLOOKUP(D2,DB!A:F,6,0),"")</f>
        <v>SCECO</v>
      </c>
      <c r="J2" s="104" t="str">
        <f>IFERROR(VLOOKUP(D2,DB!A:G,7,0),"")</f>
        <v>Dead</v>
      </c>
      <c r="K2" s="110" t="s">
        <v>39108</v>
      </c>
      <c r="L2" s="111" t="str">
        <f>IFERROR(VLOOKUP(D2,DB!A:I,9,0),"")</f>
        <v>Latis</v>
      </c>
    </row>
    <row r="3" spans="1:16383" ht="31.5" customHeight="1">
      <c r="A3" s="106" t="s">
        <v>39109</v>
      </c>
      <c r="B3" s="105" t="str">
        <f>IFERROR(VLOOKUP(D3,DB!A:K,11,0),"")</f>
        <v>R6</v>
      </c>
      <c r="C3" s="107">
        <v>5</v>
      </c>
      <c r="D3" s="105" t="s">
        <v>35824</v>
      </c>
      <c r="E3" s="108" t="s">
        <v>39077</v>
      </c>
      <c r="F3" s="160">
        <v>45951.456296296295</v>
      </c>
      <c r="G3" s="78">
        <f ca="1">IFERROR(NOW()-F3,"-")</f>
        <v>1.9935185184294824E-2</v>
      </c>
      <c r="H3" s="109">
        <v>45951.449513888889</v>
      </c>
      <c r="I3" s="105" t="str">
        <f>IFERROR(VLOOKUP(D3,DB!A:F,6,0),"")</f>
        <v>SCECO</v>
      </c>
      <c r="J3" s="104" t="str">
        <f>IFERROR(VLOOKUP(D3,DB!A:G,7,0),"")</f>
        <v>Dead</v>
      </c>
      <c r="K3" s="110" t="s">
        <v>39110</v>
      </c>
      <c r="L3" s="111" t="str">
        <f>IFERROR(VLOOKUP(D3,DB!A:I,9,0),"")</f>
        <v>Latis</v>
      </c>
    </row>
    <row r="4" spans="1:16383" ht="31.5" customHeight="1">
      <c r="A4" s="106"/>
      <c r="B4" s="105" t="str">
        <f>IFERROR(VLOOKUP(D4,DB!A:K,11,0),"")</f>
        <v/>
      </c>
      <c r="C4" s="107"/>
      <c r="D4" s="105"/>
      <c r="E4" s="108"/>
      <c r="F4" s="109"/>
      <c r="G4" s="78">
        <f ca="1">IFERROR(NOW()-F4,"-")</f>
        <v>45951.47623148148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45951.47623148148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45951.47623148148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45951.47623148148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45951.47623148148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45951.47623148148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45951.47623148148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45951.47623148148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45951.47623148148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45951.47623148148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45951.47623148148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45951.47623148148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45951.47623148148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45951.47623148148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45951.47623148148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45951.47623148148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45951.47623148148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45951.47623148148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45951.47623148148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45951.47623148148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45951.47623148148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45951.47623148148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45951.47623148148</v>
      </c>
      <c r="H26" s="109"/>
      <c r="I26" s="105" t="str">
        <f>IFERROR(VLOOKUP(D26,DB!A:F,6,0),"")</f>
        <v/>
      </c>
      <c r="J26" s="104" t="str">
        <f>IFERROR(VLOOKUP(D26,DB!A:G,7,0),"")</f>
        <v/>
      </c>
      <c r="K26" s="110"/>
      <c r="L26" s="111"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2025-10-21T08:27:46Z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