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057" documentId="13_ncr:1_{F6CB121F-512D-4AA6-A0C1-0FB36C537598}" xr6:coauthVersionLast="47" xr6:coauthVersionMax="47" xr10:uidLastSave="{7648B578-FDEF-49A6-8362-BFEDF4A3C7D1}"/>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<sst xmlns="http://schemas.openxmlformats.org/spreadsheetml/2006/main" count="178574" uniqueCount="39072">
  <si>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</si>
  <si>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</si>
  <si>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</si>
  <si>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</si>
  <si>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</si>
  <si>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</si>
  <si>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</si>
  <si>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</si>
  <si>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</si>
  <si>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</si>
  <si>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</si>
  <si>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</si>
  <si>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</si>
  <si>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</si>
  <si>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</si>
  <si>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</si>
  <si>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</si>
  <si>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</si>
  <si>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</si>
  <si>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</si>
  <si>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</si>
  <si>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</si>
  <si>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</si>
  <si>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</si>
  <si>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</si>
  <si>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</si>
  <si>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</si>
  <si>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</si>
  <si>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</si>
  <si>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</si>
  <si>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</si>
  <si>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</si>
  <si>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</si>
  <si>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</si>
  <si>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</si>
  <si>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</si>
  <si>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</si>
  <si>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</si>
  <si>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</si>
  <si>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</si>
  <si>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</si>
  <si>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</si>
  <si>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</si>
  <si>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</si>
  <si>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</si>
  <si>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</si>
  <si>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</si>
  <si>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</si>
  <si>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</si>
  <si>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</si>
  <si>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</si>
  <si>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</si>
  <si>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</si>
  <si>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</si>
  <si>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</si>
  <si>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</si>
  <si>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</si>
  <si>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</si>
  <si>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</si>
  <si>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</si>
  <si>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</si>
  <si>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</si>
  <si>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</si>
  <si>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</si>
  <si>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</si>
  <si>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</si>
  <si>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</si>
  <si>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</si>
  <si>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</si>
  <si>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</si>
  <si>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</si>
  <si>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</si>
  <si>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</si>
  <si>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</si>
  <si>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</si>
  <si>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</si>
  <si>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</si>
  <si>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</si>
  <si>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</si>
  <si>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</si>
  <si>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</si>
  <si>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</si>
  <si>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</si>
  <si>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</si>
  <si>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</si>
  <si>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</si>
  <si>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</si>
  <si>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</si>
  <si>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</si>
  <si>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</si>
  <si>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</si>
  <si>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</si>
  <si>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</si>
  <si>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</si>
  <si>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</si>
  <si>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</si>
  <si>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</si>
  <si>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</si>
  <si>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</si>
  <si>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</si>
  <si>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</si>
  <si>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</si>
  <si>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</si>
  <si>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</si>
  <si>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</si>
  <si>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</si>
  <si>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</si>
  <si>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</si>
  <si>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</si>
  <si>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</si>
  <si>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</si>
  <si>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</si>
  <si>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</si>
  <si>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</si>
  <si>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</si>
  <si>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</si>
  <si>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</si>
  <si>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</si>
  <si>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</si>
  <si>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</si>
  <si>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</si>
  <si>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</si>
  <si>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</si>
  <si>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</si>
  <si>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</si>
  <si>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</si>
  <si>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</si>
  <si>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</si>
  <si>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</si>
  <si>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</si>
  <si>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</si>
  <si>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</si>
  <si>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</si>
  <si>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</si>
  <si>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</si>
  <si>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</si>
  <si>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</si>
  <si>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</si>
  <si>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</si>
  <si>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</si>
  <si>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</si>
  <si>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</si>
  <si>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</si>
  <si>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</si>
  <si>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</si>
  <si>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</si>
  <si>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</si>
  <si>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</si>
  <si>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</si>
  <si>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</si>
  <si>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</si>
  <si>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</si>
  <si>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</si>
  <si>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</si>
  <si>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</si>
  <si>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</si>
  <si>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</si>
  <si>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</si>
  <si>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</si>
  <si>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</si>
  <si>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</si>
  <si>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</si>
  <si>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</si>
  <si>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</si>
  <si>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</si>
  <si>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</si>
  <si>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</si>
  <si>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</si>
  <si>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</si>
  <si>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</si>
  <si>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</si>
  <si>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</si>
  <si>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</si>
  <si>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</si>
  <si>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</si>
  <si>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</si>
  <si>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</si>
  <si>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</si>
  <si>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</si>
  <si>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</si>
  <si>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</si>
  <si>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</si>
  <si>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</si>
  <si>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</si>
  <si>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</si>
  <si>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</si>
  <si>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</si>
  <si>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</si>
  <si>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</si>
  <si>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</si>
  <si>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</si>
  <si>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</si>
  <si>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</si>
  <si>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</si>
  <si>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</si>
  <si>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</si>
  <si>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</si>
  <si>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</si>
  <si>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</si>
  <si>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</si>
  <si>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</si>
  <si>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</si>
  <si>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</si>
  <si>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</si>
  <si>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</si>
  <si>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</si>
  <si>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</si>
  <si>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</si>
  <si>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</si>
  <si>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</si>
  <si>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</si>
  <si>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</si>
  <si>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</si>
  <si>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</si>
  <si>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</si>
  <si>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</si>
  <si>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</si>
  <si>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</si>
  <si>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</si>
  <si>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</si>
  <si>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</si>
  <si>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</si>
  <si>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</si>
  <si>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</si>
  <si>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</si>
  <si>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</si>
  <si>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</si>
  <si>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</si>
  <si>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</si>
  <si>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</si>
  <si>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</si>
  <si>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</si>
  <si>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</si>
  <si>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</si>
  <si>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</si>
  <si>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</si>
  <si>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</si>
  <si>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</si>
  <si>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</si>
  <si>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</si>
  <si>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</si>
  <si>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</si>
  <si>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</si>
  <si>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</si>
  <si>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</si>
  <si>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</si>
  <si>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</si>
  <si>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</si>
  <si>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</si>
  <si>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</si>
  <si>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</si>
  <si>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</si>
  <si>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</si>
  <si>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</si>
  <si>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</si>
  <si>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</si>
  <si>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</si>
  <si>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</si>
  <si>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</si>
  <si>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</si>
  <si>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</si>
  <si>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</si>
  <si>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</si>
  <si>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</si>
  <si>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</si>
  <si>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</si>
  <si>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</si>
  <si>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</si>
  <si>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</si>
  <si>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</si>
  <si>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</si>
  <si>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</si>
  <si>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</si>
  <si>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</si>
  <si>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</si>
  <si>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</si>
  <si>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</si>
  <si>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</si>
  <si>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</si>
  <si>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</si>
  <si>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</si>
  <si>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</si>
  <si>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</si>
  <si>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</si>
  <si>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</si>
  <si>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</si>
  <si>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</si>
  <si>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</si>
  <si>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</si>
  <si>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</si>
  <si>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</si>
  <si>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</si>
  <si>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</si>
  <si>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</si>
  <si>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</si>
  <si>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</si>
  <si>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</si>
  <si>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</si>
  <si>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</si>
  <si>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</si>
  <si>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</si>
  <si>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</si>
  <si>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</si>
  <si>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</si>
  <si>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</si>
  <si>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</si>
  <si>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</si>
  <si>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</si>
  <si>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</si>
  <si>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</si>
  <si>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</si>
  <si>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</si>
  <si>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</si>
  <si>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</si>
  <si>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</si>
  <si>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</si>
  <si>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</si>
  <si>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</si>
  <si>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</si>
  <si>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</si>
  <si>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</si>
  <si>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</si>
  <si>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</si>
  <si>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</si>
  <si>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</si>
  <si>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</si>
  <si>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</si>
  <si>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</si>
  <si>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</si>
  <si>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</si>
  <si>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</si>
  <si>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</si>
  <si>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</si>
  <si>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</si>
  <si>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</si>
  <si>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</si>
  <si>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</si>
  <si>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</si>
  <si>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</si>
  <si>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</si>
  <si>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</si>
  <si>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</si>
  <si>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</si>
  <si>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</si>
  <si>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</si>
  <si>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</si>
  <si>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</si>
  <si>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</si>
  <si>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</si>
  <si>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</si>
  <si>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</si>
  <si>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</si>
  <si>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</si>
  <si>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</si>
  <si>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</si>
  <si>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</si>
  <si>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</si>
  <si>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</si>
  <si>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</si>
  <si>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</si>
  <si>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</si>
  <si>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</si>
  <si>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</si>
  <si>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</si>
  <si>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</si>
  <si>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</si>
  <si>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</si>
  <si>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</si>
  <si>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</si>
  <si>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</si>
  <si>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</si>
  <si>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</si>
  <si>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</si>
  <si>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</si>
  <si>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</si>
  <si>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</si>
  <si>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</si>
  <si>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</si>
  <si>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</si>
  <si>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</si>
  <si>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</si>
  <si>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</si>
  <si>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</si>
  <si>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</si>
  <si>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</si>
  <si>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</si>
  <si>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</si>
  <si>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</si>
  <si>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</si>
  <si>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</si>
  <si>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</si>
  <si>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</si>
  <si>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</si>
  <si>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</si>
  <si>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</si>
  <si>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</si>
  <si>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</si>
  <si>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</si>
  <si>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</si>
  <si>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</si>
  <si>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</si>
  <si>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</si>
  <si>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</si>
  <si>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</si>
  <si>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</si>
  <si>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</si>
  <si>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</si>
  <si>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</si>
  <si>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</si>
  <si>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</si>
  <si>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</si>
  <si>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</si>
  <si>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</si>
  <si>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</si>
  <si>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</si>
  <si>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</si>
  <si>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</si>
  <si>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</si>
  <si>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</si>
  <si>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</si>
  <si>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</si>
  <si>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</si>
  <si>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</si>
  <si>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</si>
  <si>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</si>
  <si>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</si>
  <si>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</si>
  <si>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</si>
  <si>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</si>
  <si>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</si>
  <si>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</si>
  <si>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</si>
  <si>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</si>
  <si>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</si>
  <si>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</si>
  <si>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</si>
  <si>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</si>
  <si>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</si>
  <si>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</si>
  <si>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</si>
  <si>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</si>
  <si>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</si>
  <si>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</si>
  <si>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</si>
  <si>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</si>
  <si>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</si>
  <si>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</si>
  <si>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</si>
  <si>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</si>
  <si>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</si>
  <si>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</si>
  <si>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</si>
  <si>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</si>
  <si>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</si>
  <si>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</si>
  <si>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</si>
  <si>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</si>
  <si>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</si>
  <si>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</si>
  <si>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</si>
  <si>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</si>
  <si>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</si>
  <si>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</si>
  <si>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</si>
  <si>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</si>
  <si>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</si>
  <si>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</si>
  <si>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</si>
  <si>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</si>
  <si>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</si>
  <si>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</si>
  <si>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</si>
  <si>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</si>
  <si>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</si>
  <si>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</si>
  <si>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</si>
  <si>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</si>
  <si>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</si>
  <si>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</si>
  <si>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</si>
  <si>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</si>
  <si>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</si>
  <si>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</si>
  <si>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</si>
  <si>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</si>
  <si>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</si>
  <si>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</si>
  <si>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</si>
  <si>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</si>
  <si>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</si>
  <si>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</si>
  <si>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</si>
  <si>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</si>
  <si>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</si>
  <si>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</si>
  <si>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</si>
  <si>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</si>
  <si>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</si>
  <si>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</si>
  <si>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</si>
  <si>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</si>
  <si>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</si>
  <si>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</si>
  <si>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</si>
  <si>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</si>
  <si>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</si>
  <si>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</si>
  <si>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</si>
  <si>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</si>
  <si>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</si>
  <si>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</si>
  <si>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</si>
  <si>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</si>
  <si>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</si>
  <si>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</si>
  <si>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</si>
  <si>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</si>
  <si>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</si>
  <si>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</si>
  <si>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</si>
  <si>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</si>
  <si>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</si>
  <si>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</si>
  <si>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</si>
  <si>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</si>
  <si>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</si>
  <si>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</si>
  <si>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</si>
  <si>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</si>
  <si>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</si>
  <si>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</si>
  <si>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</si>
  <si>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</si>
  <si>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</si>
  <si>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</si>
  <si>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</si>
  <si>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</si>
  <si>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</si>
  <si>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</si>
  <si>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</si>
  <si>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</si>
  <si>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</si>
  <si>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</si>
  <si>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</si>
  <si>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</si>
  <si>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</si>
  <si>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</si>
  <si>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</si>
  <si>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</si>
  <si>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</si>
  <si>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</si>
  <si>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</si>
  <si>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</si>
  <si>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</si>
  <si>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</si>
  <si>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</si>
  <si>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</si>
  <si>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</si>
  <si>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</si>
  <si>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</si>
  <si>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</si>
  <si>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</si>
  <si>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</si>
  <si>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</si>
  <si>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</si>
  <si>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</si>
  <si>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</si>
  <si>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</si>
  <si>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</si>
  <si>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</si>
  <si>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</si>
  <si>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</si>
  <si>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</si>
  <si>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</si>
  <si>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</si>
  <si>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</si>
  <si>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</si>
  <si>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</si>
  <si>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</si>
  <si>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</si>
  <si>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</si>
  <si>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</si>
  <si>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</si>
  <si>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</si>
  <si>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</si>
  <si>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</si>
  <si>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</si>
  <si>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</si>
  <si>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</si>
  <si>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</si>
  <si>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</si>
  <si>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</si>
  <si>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</si>
  <si>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</si>
  <si>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</si>
  <si>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</si>
  <si>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</si>
  <si>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</si>
  <si>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</si>
  <si>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</si>
  <si>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</si>
  <si>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</si>
  <si>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</si>
  <si>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</si>
  <si>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</si>
  <si>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</si>
  <si>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</si>
  <si>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</si>
  <si>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</si>
  <si>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</si>
  <si>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</si>
  <si>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</si>
  <si>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</si>
  <si>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</si>
  <si>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</si>
  <si>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</si>
  <si>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</si>
  <si>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</si>
  <si>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</si>
  <si>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</si>
  <si>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</si>
  <si>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</si>
  <si>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</si>
  <si>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</si>
  <si>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</si>
  <si>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</si>
  <si>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</si>
  <si>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</si>
  <si>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</si>
  <si>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</si>
  <si>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</si>
  <si>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</si>
  <si>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</si>
  <si>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</si>
  <si>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</si>
  <si>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</si>
  <si>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</si>
  <si>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</si>
  <si>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</si>
  <si>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</si>
  <si>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</si>
  <si>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</si>
  <si>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</si>
  <si>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</si>
  <si>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</si>
  <si>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</si>
  <si>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</si>
  <si>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</si>
  <si>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</si>
  <si>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</si>
  <si>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</si>
  <si>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</si>
  <si>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</si>
  <si>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</si>
  <si>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</si>
  <si>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</si>
  <si>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</si>
  <si>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</si>
  <si>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</si>
  <si>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</si>
  <si>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</si>
  <si>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</si>
  <si>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</si>
  <si>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</si>
  <si>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</si>
  <si>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</si>
  <si>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</si>
  <si>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</si>
  <si>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</si>
  <si>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</si>
  <si>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</si>
  <si>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</si>
  <si>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</si>
  <si>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</si>
  <si>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</si>
  <si>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</si>
  <si>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</si>
  <si>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</si>
  <si>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</si>
  <si>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</si>
  <si>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</si>
  <si>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</si>
  <si>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</si>
  <si>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</si>
  <si>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</si>
  <si>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</si>
  <si>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</si>
  <si>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</si>
  <si>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</si>
  <si>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</si>
  <si>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</si>
  <si>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</si>
  <si>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</si>
  <si>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</si>
  <si>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</si>
  <si>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</si>
  <si>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</si>
  <si>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</si>
  <si>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</si>
  <si>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</si>
  <si>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</si>
  <si>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</si>
  <si>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</si>
  <si>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</si>
  <si>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</si>
  <si>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</si>
  <si>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</si>
  <si>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</si>
  <si>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</si>
  <si>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</si>
  <si>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</si>
  <si>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</si>
  <si>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</si>
  <si>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</si>
  <si>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</si>
  <si>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</si>
  <si>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</si>
  <si>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</si>
  <si>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</si>
  <si>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</si>
  <si>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</si>
  <si>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</si>
  <si>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</si>
  <si>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</si>
  <si>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</si>
  <si>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</si>
  <si>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</si>
  <si>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</si>
  <si>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</si>
  <si>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</si>
  <si>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</si>
  <si>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</si>
  <si>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</si>
  <si>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</si>
  <si>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</si>
  <si>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</si>
  <si>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</si>
  <si>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</si>
  <si>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</si>
  <si>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</si>
  <si>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</si>
  <si>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</si>
  <si>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</si>
  <si>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</si>
  <si>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</si>
  <si>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</si>
  <si>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</si>
  <si>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</si>
  <si>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</si>
  <si>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</si>
  <si>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</si>
  <si>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</si>
  <si>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</si>
  <si>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</si>
  <si>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</si>
  <si>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</si>
  <si>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</si>
  <si>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</si>
  <si>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</si>
  <si>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</si>
  <si>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</si>
  <si>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</si>
  <si>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</si>
  <si>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</si>
  <si>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</si>
  <si>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</si>
  <si>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</si>
  <si>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</si>
  <si>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</si>
  <si>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</si>
  <si>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</si>
  <si>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</si>
  <si>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</si>
  <si>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</si>
  <si>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</si>
  <si>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</si>
  <si>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</si>
  <si>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</si>
  <si>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</si>
  <si>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</si>
  <si>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</si>
  <si>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</si>
  <si>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</si>
  <si>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</si>
  <si>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</si>
  <si>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</si>
  <si>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</si>
  <si>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</si>
  <si>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</si>
  <si>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</si>
  <si>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</si>
  <si>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</si>
  <si>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</si>
  <si>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</si>
  <si>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</si>
  <si>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</si>
  <si>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</si>
  <si>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</si>
  <si>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</si>
  <si>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</si>
  <si>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</si>
  <si>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</si>
  <si>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</si>
  <si>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</si>
  <si>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</si>
  <si>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</si>
  <si>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</si>
  <si>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</si>
  <si>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</si>
  <si>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</si>
  <si>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</si>
  <si>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</si>
  <si>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</si>
  <si>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</si>
  <si>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</si>
  <si>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</si>
  <si>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</si>
  <si>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</si>
  <si>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</si>
  <si>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</si>
  <si>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</si>
  <si>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</si>
  <si>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</si>
  <si>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</si>
  <si>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</si>
  <si>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</si>
  <si>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</si>
  <si>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</si>
  <si>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</si>
  <si>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</si>
  <si>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</si>
  <si>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</si>
  <si>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</si>
  <si>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</si>
  <si>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</si>
  <si>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</si>
  <si>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</si>
  <si>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</si>
  <si>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</si>
  <si>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</si>
  <si>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</si>
  <si>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</si>
  <si>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</si>
  <si>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</si>
  <si>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</si>
  <si>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</si>
  <si>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</si>
  <si>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</si>
  <si>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</si>
  <si>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</si>
  <si>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</si>
  <si>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</si>
  <si>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</si>
  <si>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</si>
  <si>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</si>
  <si>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</si>
  <si>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</si>
  <si>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</si>
  <si>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</si>
  <si>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</si>
  <si>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</si>
  <si>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</si>
  <si>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</si>
  <si>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</si>
  <si>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</si>
  <si>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</si>
  <si>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</si>
  <si>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</si>
  <si>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</si>
  <si>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</si>
  <si>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</si>
  <si>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</si>
  <si>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</si>
  <si>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</si>
  <si>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</si>
  <si>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</si>
  <si>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</si>
  <si>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</si>
  <si>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</si>
  <si>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</si>
  <si>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</si>
  <si>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</si>
  <si>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</si>
  <si>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</si>
  <si>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</si>
  <si>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</si>
  <si>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</si>
  <si>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</si>
  <si>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</si>
  <si>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</si>
  <si>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</si>
  <si>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</si>
  <si>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</si>
  <si>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</si>
  <si>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</si>
  <si>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</si>
  <si>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</si>
  <si>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</si>
  <si>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</si>
  <si>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</si>
  <si>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</si>
  <si>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</si>
  <si>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</si>
  <si>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</si>
  <si>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</si>
  <si>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</si>
  <si>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</si>
  <si>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</si>
  <si>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</si>
  <si>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</si>
  <si>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</si>
  <si>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</si>
  <si>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</si>
  <si>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</si>
  <si>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</si>
  <si>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</si>
  <si>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</si>
  <si>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</si>
  <si>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</si>
  <si>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</si>
  <si>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</si>
  <si>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</si>
  <si>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</si>
  <si>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</si>
  <si>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</si>
  <si>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</si>
  <si>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</si>
  <si>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</si>
  <si>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</si>
  <si>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</si>
  <si>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</si>
  <si>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</si>
  <si>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</si>
  <si>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</si>
  <si>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</si>
  <si>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</si>
  <si>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</si>
  <si>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</si>
  <si>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</si>
  <si>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</si>
  <si>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</si>
  <si>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</si>
  <si>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</si>
  <si>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</si>
  <si>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</si>
  <si>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</si>
  <si>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</si>
  <si>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</si>
  <si>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</si>
  <si>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</si>
  <si>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</si>
  <si>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</si>
  <si>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</si>
  <si>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</si>
  <si>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</si>
  <si>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</si>
  <si>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</si>
  <si>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</si>
  <si>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</si>
  <si>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</si>
  <si>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</si>
  <si>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</si>
  <si>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</si>
  <si>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</si>
  <si>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</si>
  <si>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</si>
  <si>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</si>
  <si>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</si>
  <si>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</si>
  <si>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</si>
  <si>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</si>
  <si>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</si>
  <si>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</si>
  <si>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</si>
  <si>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</si>
  <si>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</si>
  <si>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</si>
  <si>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</si>
  <si>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</si>
  <si>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</si>
  <si>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</si>
  <si>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</si>
  <si>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</si>
  <si>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</si>
  <si>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</si>
  <si>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</si>
  <si>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</si>
  <si>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</si>
  <si>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</si>
  <si>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</si>
  <si>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</si>
  <si>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</si>
  <si>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</si>
  <si>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</si>
  <si>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</si>
  <si>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</si>
  <si>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</si>
  <si>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</si>
  <si>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</si>
  <si>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</si>
  <si>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</si>
  <si>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</si>
  <si>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</si>
  <si>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</si>
  <si>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</si>
  <si>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</si>
  <si>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</si>
  <si>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</si>
  <si>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</si>
  <si>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</si>
  <si>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</si>
  <si>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</si>
  <si>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</si>
  <si>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</si>
  <si>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</si>
  <si>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</si>
  <si>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</si>
  <si>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</si>
  <si>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</si>
  <si>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</si>
  <si>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</si>
  <si>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</si>
  <si>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</si>
  <si>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</si>
  <si>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</si>
  <si>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</si>
  <si>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</si>
  <si>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</si>
  <si>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</si>
  <si>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</si>
  <si>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</si>
  <si>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</si>
  <si>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</si>
  <si>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</si>
  <si>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</si>
  <si>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</si>
  <si>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</si>
  <si>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</si>
  <si>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</si>
  <si>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</si>
  <si>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</si>
  <si>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</si>
  <si>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</si>
  <si>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</si>
  <si>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</si>
  <si>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</si>
  <si>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</si>
  <si>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</si>
  <si>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</si>
  <si>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</si>
  <si>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</si>
  <si>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</si>
  <si>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</si>
  <si>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</si>
  <si>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</si>
  <si>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</si>
  <si>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</si>
  <si>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</si>
  <si>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</si>
  <si>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</si>
  <si>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</si>
  <si>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</si>
  <si>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</si>
  <si>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</si>
  <si>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</si>
  <si>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</si>
  <si>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</si>
  <si>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</si>
  <si>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</si>
  <si>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</si>
  <si>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</si>
  <si>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</si>
  <si>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</si>
  <si>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</si>
  <si>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</si>
  <si>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</si>
  <si>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</si>
  <si>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</si>
  <si>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</si>
  <si>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</si>
  <si>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</si>
  <si>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</si>
  <si>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</si>
  <si>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</si>
  <si>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</si>
  <si>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</si>
  <si>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</si>
  <si>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</si>
  <si>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</si>
  <si>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</si>
  <si>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</si>
  <si>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</si>
  <si>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</si>
  <si>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</si>
  <si>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</si>
  <si>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</si>
  <si>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</si>
  <si>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</si>
  <si>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</si>
  <si>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</si>
  <si>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</si>
  <si>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</si>
  <si>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</si>
  <si>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</si>
  <si>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</si>
  <si>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</si>
  <si>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</si>
  <si>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</si>
  <si>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</si>
  <si>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</si>
  <si>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</si>
  <si>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</si>
  <si>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</si>
  <si>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</si>
  <si>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</si>
  <si>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</si>
  <si>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</si>
  <si>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</si>
  <si>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</si>
  <si>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</si>
  <si>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</si>
  <si>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</si>
  <si>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</si>
  <si>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</si>
  <si>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</si>
  <si>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</si>
  <si>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</si>
  <si>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</si>
  <si>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</si>
  <si>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</si>
  <si>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</si>
  <si>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</si>
  <si>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</si>
  <si>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</si>
  <si>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</si>
  <si>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</si>
  <si>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</si>
  <si>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</si>
  <si>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</si>
  <si>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</si>
  <si>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</si>
  <si>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</si>
  <si>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</si>
  <si>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</si>
  <si>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</si>
  <si>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</si>
  <si>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</si>
  <si>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</si>
  <si>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</si>
  <si>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</si>
  <si>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</si>
  <si>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</si>
  <si>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</si>
  <si>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</si>
  <si>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</si>
  <si>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</si>
  <si>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</si>
  <si>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</si>
  <si>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</si>
  <si>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</si>
  <si>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</si>
  <si>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</si>
  <si>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</si>
  <si>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</si>
  <si>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</si>
  <si>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</si>
  <si>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</si>
  <si>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</si>
  <si>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</si>
  <si>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</si>
  <si>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</si>
  <si>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</si>
  <si>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</si>
  <si>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</si>
  <si>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</si>
  <si>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</si>
  <si>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</si>
  <si>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</si>
  <si>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</si>
  <si>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</si>
  <si>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</si>
  <si>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</si>
  <si>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</si>
  <si>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</si>
  <si>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</si>
  <si>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</si>
  <si>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</si>
  <si>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</si>
  <si>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</si>
  <si>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</si>
  <si>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</si>
  <si>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</si>
  <si>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</si>
  <si>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</si>
  <si>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</si>
  <si>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</si>
  <si>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</si>
  <si>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</si>
  <si>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</si>
  <si>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</si>
  <si>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</si>
  <si>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</si>
  <si>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</si>
  <si>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</si>
  <si>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</si>
  <si>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</si>
  <si>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</si>
  <si>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</si>
  <si>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</si>
  <si>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</si>
  <si>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</si>
  <si>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</si>
  <si>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</si>
  <si>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</si>
  <si>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</si>
  <si>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</si>
  <si>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</si>
  <si>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</si>
  <si>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</si>
  <si>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</si>
  <si>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</si>
  <si>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</si>
  <si>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</si>
  <si>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</si>
  <si>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</si>
  <si>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</si>
  <si>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</si>
  <si>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</si>
  <si>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</si>
  <si>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</si>
  <si>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</si>
  <si>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</si>
  <si>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</si>
  <si>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</si>
  <si>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</si>
  <si>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</si>
  <si>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</si>
  <si>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</si>
  <si>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</si>
  <si>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</si>
  <si>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</si>
  <si>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</si>
  <si>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</si>
  <si>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</si>
  <si>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</si>
  <si>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</si>
  <si>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</si>
  <si>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</si>
  <si>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</si>
  <si>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</si>
  <si>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</si>
  <si>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</si>
  <si>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</si>
  <si>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</si>
  <si>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</si>
  <si>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</si>
  <si>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</si>
  <si>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</si>
  <si>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</si>
  <si>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</si>
  <si>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</si>
  <si>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</si>
  <si>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</si>
  <si>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</si>
  <si>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</si>
  <si>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</si>
  <si>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</si>
  <si>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</si>
  <si>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</si>
  <si>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</si>
  <si>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</si>
  <si>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</si>
  <si>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</si>
  <si>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</si>
  <si>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</si>
  <si>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</si>
  <si>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</si>
  <si>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</si>
  <si>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</si>
  <si>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</si>
  <si>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</si>
  <si>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</si>
  <si>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</si>
  <si>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</si>
  <si>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</si>
  <si>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</si>
  <si>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</si>
  <si>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</si>
  <si>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</si>
  <si>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</si>
  <si>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</si>
  <si>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</si>
  <si>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</si>
  <si>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</si>
  <si>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</si>
  <si>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</si>
  <si>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</si>
  <si>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</si>
  <si>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</si>
  <si>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</si>
  <si>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</si>
  <si>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</si>
  <si>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</si>
  <si>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</si>
  <si>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</si>
  <si>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</si>
  <si>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</si>
  <si>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</si>
  <si>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</si>
  <si>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</si>
  <si>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</si>
  <si>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</si>
  <si>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</si>
  <si>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</si>
  <si>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</si>
  <si>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</si>
  <si>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</si>
  <si>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</si>
  <si>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</si>
  <si>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</si>
  <si>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</si>
  <si>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</si>
  <si>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</si>
  <si>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</si>
  <si>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</si>
  <si>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</si>
  <si>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</si>
  <si>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</si>
  <si>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</si>
  <si>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</si>
  <si>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</si>
  <si>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</si>
  <si>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</si>
  <si>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</si>
  <si>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</si>
  <si>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</si>
  <si>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</si>
  <si>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</si>
  <si>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</si>
  <si>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</si>
  <si>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</si>
  <si>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</si>
  <si>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</si>
  <si>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</si>
  <si>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</si>
  <si>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</si>
  <si>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</si>
  <si>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</si>
  <si>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</si>
  <si>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</si>
  <si>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</si>
  <si>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</si>
  <si>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</si>
  <si>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</si>
  <si>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</si>
  <si>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</si>
  <si>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</si>
  <si>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</si>
  <si>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</si>
  <si>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</si>
  <si>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</si>
  <si>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</si>
  <si>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</si>
  <si>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</si>
  <si>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</si>
  <si>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</si>
  <si>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</si>
  <si>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</si>
  <si>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</si>
  <si>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</si>
  <si>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</si>
  <si>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</si>
  <si>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</si>
  <si>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</si>
  <si>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</si>
  <si>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</si>
  <si>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</si>
  <si>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</si>
  <si>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</si>
  <si>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</si>
  <si>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</si>
  <si>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</si>
  <si>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</si>
  <si>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</si>
  <si>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</si>
  <si>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</si>
  <si>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</si>
  <si>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</si>
  <si>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</si>
  <si>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</si>
  <si>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</si>
  <si>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</si>
  <si>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</si>
  <si>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</si>
  <si>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</si>
  <si>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</si>
  <si>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</si>
  <si>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</si>
  <si>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</si>
  <si>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</si>
  <si>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</si>
  <si>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</si>
  <si>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</si>
  <si>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</si>
  <si>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</si>
  <si>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</si>
  <si>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</si>
  <si>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</si>
  <si>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</si>
  <si>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</si>
  <si>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</si>
  <si>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</si>
  <si>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</si>
  <si>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</si>
  <si>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</si>
  <si>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</si>
  <si>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</si>
  <si>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</si>
  <si>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</si>
  <si>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</si>
  <si>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</si>
  <si>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</si>
  <si>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</si>
  <si>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</si>
  <si>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</si>
  <si>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</si>
  <si>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</si>
  <si>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</si>
  <si>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</si>
  <si>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</si>
  <si>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</si>
  <si>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</si>
  <si>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</si>
  <si>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</si>
  <si>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</si>
  <si>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</si>
  <si>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</si>
  <si>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</si>
  <si>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</si>
  <si>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</si>
  <si>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</si>
  <si>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</si>
  <si>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</si>
  <si>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</si>
  <si>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</si>
  <si>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</si>
  <si>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</si>
  <si>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</si>
  <si>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</si>
  <si>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</si>
  <si>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</si>
  <si>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</si>
  <si>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</si>
  <si>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</si>
  <si>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</si>
  <si>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</si>
  <si>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</si>
  <si>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</si>
  <si>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</si>
  <si>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</si>
  <si>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</si>
  <si>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</si>
  <si>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</si>
  <si>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</si>
  <si>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</si>
  <si>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</si>
  <si>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</si>
  <si>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</si>
  <si>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</si>
  <si>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</si>
  <si>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</si>
  <si>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</si>
  <si>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</si>
  <si>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</si>
  <si>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</si>
  <si>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</si>
  <si>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</si>
  <si>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</si>
  <si>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</si>
  <si>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</si>
  <si>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</si>
  <si>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</si>
  <si>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</si>
  <si>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</si>
  <si>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</si>
  <si>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</si>
  <si>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</si>
  <si>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</si>
  <si>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</si>
  <si>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</si>
  <si>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</si>
  <si>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</si>
  <si>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</si>
  <si>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</si>
  <si>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</si>
  <si>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</si>
  <si>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</si>
  <si>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</si>
  <si>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</si>
  <si>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</si>
  <si>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</si>
  <si>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</si>
  <si>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</si>
  <si>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</si>
  <si>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</si>
  <si>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</si>
  <si>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</si>
  <si>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</si>
  <si>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</si>
  <si>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</si>
  <si>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</si>
  <si>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</si>
  <si>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</si>
  <si>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</si>
  <si>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</si>
  <si>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</si>
  <si>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</si>
  <si>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</si>
  <si>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</si>
  <si>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</si>
  <si>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</si>
  <si>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</si>
  <si>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</si>
  <si>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</si>
  <si>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</si>
  <si>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</si>
  <si>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</si>
  <si>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</si>
  <si>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</si>
  <si>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</si>
  <si>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</si>
  <si>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</si>
  <si>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</si>
  <si>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</si>
  <si>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</si>
  <si>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</si>
  <si>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</si>
  <si>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</si>
  <si>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</si>
  <si>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</si>
  <si>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</si>
  <si>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</si>
  <si>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</si>
  <si>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</si>
  <si>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</si>
  <si>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</si>
  <si>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</si>
  <si>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</si>
  <si>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</si>
  <si>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</si>
  <si>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</si>
  <si>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</si>
  <si>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</si>
  <si>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</si>
  <si>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</si>
  <si>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</si>
  <si>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</si>
  <si>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</si>
  <si>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</si>
  <si>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</si>
  <si>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</si>
  <si>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</si>
  <si>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</si>
  <si>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</si>
  <si>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</si>
  <si>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</si>
  <si>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</si>
  <si>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</si>
  <si>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</si>
  <si>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</si>
  <si>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</si>
  <si>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</si>
  <si>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</si>
  <si>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</si>
  <si>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</si>
  <si>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</si>
  <si>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</si>
  <si>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</si>
  <si>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</si>
  <si>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</si>
  <si>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</si>
  <si>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</si>
  <si>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</si>
  <si>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</si>
  <si>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</si>
  <si>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</si>
  <si>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</si>
  <si>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</si>
  <si>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</si>
  <si>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</si>
  <si>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</si>
  <si>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</si>
  <si>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</si>
  <si>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</si>
  <si>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</si>
  <si>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</si>
  <si>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</si>
  <si>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</si>
  <si>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</si>
  <si>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</si>
  <si>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</si>
  <si>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</si>
  <si>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</si>
  <si>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</si>
  <si>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</si>
  <si>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</si>
  <si>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</si>
  <si>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</si>
  <si>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</si>
  <si>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</si>
  <si>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</si>
  <si>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</si>
  <si>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</si>
  <si>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</si>
  <si>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</si>
  <si>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</si>
  <si>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</si>
  <si>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</si>
  <si>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</si>
  <si>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</si>
  <si>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</si>
  <si>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</si>
  <si>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</si>
  <si>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</si>
  <si>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</si>
  <si>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</si>
  <si>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</si>
  <si>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</si>
  <si>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</si>
  <si>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</si>
  <si>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</si>
  <si>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</si>
  <si>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</si>
  <si>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</si>
  <si>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</si>
  <si>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</si>
  <si>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</si>
  <si>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</si>
  <si>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</si>
  <si>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</si>
  <si>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</si>
  <si>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</si>
  <si>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</si>
  <si>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</si>
  <si>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</si>
  <si>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</si>
  <si>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</si>
  <si>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</si>
  <si>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</si>
  <si>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</si>
  <si>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</si>
  <si>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</si>
  <si>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</si>
  <si>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</si>
  <si>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</si>
  <si>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</si>
  <si>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</si>
  <si>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</si>
  <si>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</si>
  <si>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</si>
  <si>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</si>
  <si>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</si>
  <si>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</si>
  <si>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</si>
  <si>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</si>
  <si>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</si>
  <si>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</si>
  <si>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</si>
  <si>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</si>
  <si>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</si>
  <si>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</si>
  <si>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</si>
  <si>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</si>
  <si>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</si>
  <si>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</si>
  <si>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</si>
  <si>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</si>
  <si>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</si>
  <si>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</si>
  <si>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</si>
  <si>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</si>
  <si>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</si>
  <si>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</si>
  <si>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</si>
  <si>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</si>
  <si>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</si>
  <si>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</si>
  <si>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</si>
  <si>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</si>
  <si>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</si>
  <si>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</si>
  <si>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</si>
  <si>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</si>
  <si>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</si>
  <si>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</si>
  <si>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</si>
  <si>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</si>
  <si>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</si>
  <si>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</si>
  <si>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</si>
  <si>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</si>
  <si>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</si>
  <si>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</si>
  <si>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</si>
  <si>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</si>
  <si>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</si>
  <si>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</si>
  <si>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</si>
  <si>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</si>
  <si>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</si>
  <si>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</si>
  <si>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</si>
  <si>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</si>
  <si>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</si>
  <si>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</si>
  <si>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</si>
  <si>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</si>
  <si>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</si>
  <si>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</si>
  <si>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</si>
  <si>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</si>
  <si>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</si>
  <si>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</si>
  <si>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</si>
  <si>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</si>
  <si>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</si>
  <si>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</si>
  <si>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</si>
  <si>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</si>
  <si>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</si>
  <si>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</si>
  <si>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</si>
  <si>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</si>
  <si>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</si>
  <si>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</si>
  <si>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</si>
  <si>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</si>
  <si>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</si>
  <si>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</si>
  <si>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</si>
  <si>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</si>
  <si>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</si>
  <si>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</si>
  <si>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</si>
  <si>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</si>
  <si>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</si>
  <si>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</si>
  <si>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</si>
  <si>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</si>
  <si>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</si>
  <si>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</si>
  <si>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</si>
  <si>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</si>
  <si>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</si>
  <si>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</si>
  <si>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</si>
  <si>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</si>
  <si>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</si>
  <si>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</si>
  <si>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</si>
  <si>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</si>
  <si>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</si>
  <si>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</si>
  <si>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</si>
  <si>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</si>
  <si>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</si>
  <si>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</si>
  <si>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</si>
  <si>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</si>
  <si>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</si>
  <si>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</si>
  <si>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</si>
  <si>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</si>
  <si>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</si>
  <si>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</si>
  <si>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</si>
  <si>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</si>
  <si>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</si>
  <si>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</si>
  <si>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</si>
  <si>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</si>
  <si>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</si>
  <si>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</si>
  <si>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</si>
  <si>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</si>
  <si>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</si>
  <si>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</si>
  <si>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</si>
  <si>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</si>
  <si>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</si>
  <si>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</si>
  <si>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</si>
  <si>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</si>
  <si>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</si>
  <si>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</si>
  <si>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</si>
  <si>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</si>
  <si>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</si>
  <si>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</si>
  <si>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</si>
  <si>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</si>
  <si>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</si>
  <si>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</si>
  <si>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</si>
  <si>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</si>
  <si>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</si>
  <si>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</si>
  <si>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</si>
  <si>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</si>
  <si>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</si>
  <si>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</si>
  <si>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</si>
  <si>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</si>
  <si>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</si>
  <si>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</si>
  <si>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</si>
  <si>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</si>
  <si>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</si>
  <si>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</si>
  <si>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</si>
  <si>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</si>
  <si>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</si>
  <si>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</si>
  <si>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</si>
  <si>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</si>
  <si>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</si>
  <si>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</si>
  <si>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</si>
  <si>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</si>
  <si>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</si>
  <si>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</si>
  <si>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</si>
  <si>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</si>
  <si>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</si>
  <si>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</si>
  <si>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</si>
  <si>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</si>
  <si>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</si>
  <si>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</si>
  <si>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</si>
  <si>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</si>
  <si>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</si>
  <si>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</si>
  <si>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</si>
  <si>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</si>
  <si>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</si>
  <si>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</si>
  <si>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</si>
  <si>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</si>
  <si>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</si>
  <si>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</si>
  <si>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</si>
  <si>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</si>
  <si>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</si>
  <si>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</si>
  <si>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</si>
  <si>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</si>
  <si>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</si>
  <si>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</si>
  <si>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</si>
  <si>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</si>
  <si>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</si>
  <si>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</si>
  <si>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</si>
  <si>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</si>
  <si>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</si>
  <si>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</si>
  <si>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</si>
  <si>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</si>
  <si>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</si>
  <si>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</si>
  <si>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</si>
  <si>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</si>
  <si>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</si>
  <si>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</si>
  <si>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</si>
  <si>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</si>
  <si>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</si>
  <si>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</si>
  <si>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</si>
  <si>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</si>
  <si>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</si>
  <si>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</si>
  <si>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</si>
  <si>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</si>
  <si>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</si>
  <si>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</si>
  <si>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</si>
  <si>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</si>
  <si>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</si>
  <si>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</si>
  <si>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</si>
  <si>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</si>
  <si>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</si>
  <si>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</si>
  <si>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</si>
  <si>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</si>
  <si>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</si>
  <si>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</si>
  <si>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</si>
  <si>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</si>
  <si>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</si>
  <si>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</si>
  <si>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</si>
  <si>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</si>
  <si>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</si>
  <si>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</si>
  <si>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</si>
  <si>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</si>
  <si>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</si>
  <si>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</si>
  <si>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</si>
  <si>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</si>
  <si>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</si>
  <si>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</si>
  <si>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</si>
  <si>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</si>
  <si>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</si>
  <si>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</si>
  <si>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</si>
  <si>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</si>
  <si>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</si>
  <si>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</si>
  <si>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</si>
  <si>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</si>
  <si>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</si>
  <si>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</si>
  <si>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</si>
  <si>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</si>
  <si>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</si>
  <si>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</si>
  <si>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</si>
  <si>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</si>
  <si>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</si>
  <si>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</si>
  <si>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</si>
  <si>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</si>
  <si>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</si>
  <si>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</si>
  <si>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</si>
  <si>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</si>
  <si>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</si>
  <si>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</si>
  <si>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</si>
  <si>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</si>
  <si>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</si>
  <si>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</si>
  <si>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</si>
  <si>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</si>
  <si>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</si>
  <si>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</si>
  <si>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</si>
  <si>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</si>
  <si>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</si>
  <si>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</si>
  <si>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</si>
  <si>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</si>
  <si>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</si>
  <si>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</si>
  <si>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</si>
  <si>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</si>
  <si>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</si>
  <si>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</si>
  <si>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</si>
  <si>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</si>
  <si>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</si>
  <si>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</si>
  <si>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</si>
  <si>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</si>
  <si>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</si>
  <si>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</si>
  <si>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</si>
  <si>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</si>
  <si>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</si>
  <si>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</si>
  <si>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</si>
  <si>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</si>
  <si>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</si>
  <si>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</si>
  <si>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</si>
  <si>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</si>
  <si>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</si>
  <si>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</si>
  <si>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</si>
  <si>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</si>
  <si>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</si>
  <si>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</si>
  <si>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</si>
  <si>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</si>
  <si>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</si>
  <si>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</si>
  <si>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</si>
  <si>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</si>
  <si>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</si>
  <si>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</si>
  <si>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</si>
  <si>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</si>
  <si>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</si>
  <si>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</si>
  <si>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</si>
  <si>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</si>
  <si>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</si>
  <si>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</si>
  <si>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</si>
  <si>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</si>
  <si>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</si>
  <si>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</si>
  <si>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</si>
  <si>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</si>
  <si>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</si>
  <si>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</si>
  <si>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</si>
  <si>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</si>
  <si>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</si>
  <si>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</si>
  <si>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</si>
  <si>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</si>
  <si>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</si>
  <si>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</si>
  <si>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</si>
  <si>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</si>
  <si>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</si>
  <si>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</si>
  <si>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</si>
  <si>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</si>
  <si>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</si>
  <si>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</si>
  <si>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</si>
  <si>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</si>
  <si>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</si>
  <si>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</si>
  <si>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</si>
  <si>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</si>
  <si>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</si>
  <si>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</si>
  <si>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</si>
  <si>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</si>
  <si>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</si>
  <si>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</si>
  <si>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</si>
  <si>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</si>
  <si>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</si>
  <si>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</si>
  <si>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</si>
  <si>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</si>
  <si>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</si>
  <si>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</si>
  <si>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</si>
  <si>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</si>
  <si>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</si>
  <si>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</si>
  <si>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</si>
  <si>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</si>
  <si>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</si>
  <si>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</si>
  <si>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</si>
  <si>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</si>
  <si>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</si>
  <si>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</si>
  <si>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</si>
  <si>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</si>
  <si>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</si>
  <si>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</si>
  <si>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</si>
  <si>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</si>
  <si>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</si>
  <si>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</si>
  <si>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</si>
  <si>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</si>
  <si>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</si>
  <si>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</si>
  <si>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</si>
  <si>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</si>
  <si>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</si>
  <si>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</si>
  <si>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</si>
  <si>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</si>
  <si>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</si>
  <si>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</si>
  <si>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</si>
  <si>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</si>
  <si>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</si>
  <si>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</si>
  <si>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</si>
  <si>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</si>
  <si>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</si>
  <si>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</si>
  <si>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</si>
  <si>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</si>
  <si>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</si>
  <si>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</si>
  <si>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</si>
  <si>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</si>
  <si>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</si>
  <si>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</si>
  <si>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</si>
  <si>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</si>
  <si>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</si>
  <si>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</si>
  <si>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</si>
  <si>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</si>
  <si>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</si>
  <si>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</si>
  <si>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</si>
  <si>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</si>
  <si>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</si>
  <si>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</si>
  <si>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</si>
  <si>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</si>
  <si>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</si>
  <si>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</si>
  <si>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</si>
  <si>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</si>
  <si>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</si>
  <si>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</si>
  <si>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</si>
  <si>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</si>
  <si>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</si>
  <si>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</si>
  <si>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</si>
  <si>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</si>
  <si>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</si>
  <si>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</si>
  <si>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</si>
  <si>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</si>
  <si>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</si>
  <si>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</si>
  <si>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</si>
  <si>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</si>
  <si>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</si>
  <si>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</si>
  <si>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</si>
  <si>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</si>
  <si>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</si>
  <si>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</si>
  <si>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</si>
  <si>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</si>
  <si>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</si>
  <si>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</si>
  <si>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</si>
  <si>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</si>
  <si>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</si>
  <si>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</si>
  <si>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</si>
  <si>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</si>
  <si>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</si>
  <si>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</si>
  <si>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</si>
  <si>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</si>
  <si>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</si>
  <si>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</si>
  <si>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</si>
  <si>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</si>
  <si>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</si>
  <si>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</si>
  <si>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</si>
  <si>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</si>
  <si>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</si>
  <si>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</si>
  <si>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</si>
  <si>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</si>
  <si>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</si>
  <si>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</si>
  <si>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</si>
  <si>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</si>
  <si>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</si>
  <si>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</si>
  <si>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</si>
  <si>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</si>
  <si>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</si>
  <si>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</si>
  <si>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</si>
  <si>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</si>
  <si>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</si>
  <si>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</si>
  <si>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</si>
  <si>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</si>
  <si>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</si>
  <si>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</si>
  <si>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</si>
  <si>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</si>
  <si>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</si>
  <si>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</si>
  <si>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</si>
  <si>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</si>
  <si>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</si>
  <si>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</si>
  <si>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</si>
  <si>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</si>
  <si>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</si>
  <si>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</si>
  <si>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</si>
  <si>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</si>
  <si>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</si>
  <si>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</si>
  <si>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</si>
  <si>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</si>
  <si>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</si>
  <si>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</si>
  <si>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</si>
  <si>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</si>
  <si>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</si>
  <si>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</si>
  <si>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</si>
  <si>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</si>
  <si>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</si>
  <si>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</si>
  <si>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</si>
  <si>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</si>
  <si>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</si>
  <si>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</si>
  <si>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</si>
  <si>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</si>
  <si>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</si>
  <si>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</si>
  <si>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</si>
  <si>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</si>
  <si>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</si>
  <si>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</si>
  <si>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</si>
  <si>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</si>
  <si>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</si>
  <si>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</si>
  <si>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</si>
  <si>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</si>
  <si>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</si>
  <si>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</si>
  <si>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</si>
  <si>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</si>
  <si>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</si>
  <si>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</si>
  <si>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</si>
  <si>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</si>
  <si>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</si>
  <si>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</si>
  <si>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</si>
  <si>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</si>
  <si>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</si>
  <si>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</si>
  <si>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</si>
  <si>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</si>
  <si>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</si>
  <si>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</si>
  <si>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</si>
  <si>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</si>
  <si>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</si>
  <si>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</si>
  <si>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</si>
  <si>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</si>
  <si>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</si>
  <si>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</si>
  <si>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</si>
  <si>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</si>
  <si>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</si>
  <si>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</si>
  <si>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</si>
  <si>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</si>
  <si>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</si>
  <si>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</si>
  <si>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</si>
  <si>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</si>
  <si>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</si>
  <si>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</si>
  <si>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</si>
  <si>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</si>
  <si>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</si>
  <si>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</si>
  <si>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</si>
  <si>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</si>
  <si>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</si>
  <si>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</si>
  <si>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</si>
  <si>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</si>
  <si>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</si>
  <si>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</si>
  <si>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</si>
  <si>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</si>
  <si>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</si>
  <si>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</si>
  <si>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</si>
  <si>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</si>
  <si>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</si>
  <si>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</si>
  <si>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</si>
  <si>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</si>
  <si>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</si>
  <si>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</si>
  <si>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</si>
  <si>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</si>
  <si>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</si>
  <si>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</si>
  <si>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</si>
  <si>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</si>
  <si>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</si>
  <si>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</si>
  <si>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</si>
  <si>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</si>
  <si>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</si>
  <si>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</si>
  <si>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</si>
  <si>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</si>
  <si>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</si>
  <si>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</si>
  <si>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</si>
  <si>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</si>
  <si>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</si>
  <si>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</si>
  <si>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</si>
  <si>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</si>
  <si>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</si>
  <si>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</si>
  <si>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</si>
  <si>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</si>
  <si>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</si>
  <si>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</si>
  <si>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</si>
  <si>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</si>
  <si>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</si>
  <si>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</si>
  <si>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</si>
  <si>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</si>
  <si>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</si>
  <si>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</si>
  <si>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</si>
  <si>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</si>
  <si>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</si>
  <si>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</si>
  <si>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</si>
  <si>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</si>
  <si>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</si>
  <si>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</si>
  <si>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</si>
  <si>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</si>
  <si>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</si>
  <si>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</si>
  <si>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</si>
  <si>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</si>
  <si>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</si>
  <si>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</si>
  <si>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</si>
  <si>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</si>
  <si>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</si>
  <si>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</si>
  <si>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</si>
  <si>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</si>
  <si>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</si>
  <si>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</si>
  <si>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</si>
  <si>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</si>
  <si>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</si>
  <si>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</si>
  <si>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</si>
  <si>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</si>
  <si>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</si>
  <si>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</si>
  <si>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</si>
  <si>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</si>
  <si>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</si>
  <si>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</si>
  <si>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</si>
  <si>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</si>
  <si>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</si>
  <si>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</si>
  <si>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</si>
  <si>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</si>
  <si>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</si>
  <si>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</si>
  <si>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</si>
  <si>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</si>
  <si>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</si>
  <si>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</si>
  <si>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</si>
  <si>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</si>
  <si>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</si>
  <si>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</si>
  <si>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</si>
  <si>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</si>
  <si>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</si>
  <si>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</si>
  <si>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</si>
  <si>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</si>
  <si>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</si>
  <si>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</si>
  <si>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</si>
  <si>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</si>
  <si>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</si>
  <si>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</si>
  <si>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</si>
  <si>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</si>
  <si>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</si>
  <si>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</si>
  <si>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</si>
  <si>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</si>
  <si>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</si>
  <si>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</si>
  <si>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</si>
  <si>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</si>
  <si>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</si>
  <si>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</si>
  <si>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</si>
  <si>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</si>
  <si>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</si>
  <si>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</si>
  <si>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</si>
  <si>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</si>
  <si>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</si>
  <si>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</si>
  <si>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</si>
  <si>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</si>
  <si>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</si>
  <si>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</si>
  <si>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</si>
  <si>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</si>
  <si>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</si>
  <si>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</si>
  <si>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</si>
  <si>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</si>
  <si>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</si>
  <si>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</si>
  <si>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</si>
  <si>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</si>
  <si>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</si>
  <si>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</si>
  <si>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</si>
  <si>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</si>
  <si>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</si>
  <si>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</si>
  <si>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</si>
  <si>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</si>
  <si>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</si>
  <si>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</si>
  <si>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</si>
  <si>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</si>
  <si>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</si>
  <si>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</si>
  <si>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</si>
  <si>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</si>
  <si>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</si>
  <si>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</si>
  <si>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</si>
  <si>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</si>
  <si>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</si>
  <si>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</si>
  <si>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</si>
  <si>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</si>
  <si>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</si>
  <si>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</si>
  <si>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</si>
  <si>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</si>
  <si>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</si>
  <si>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</si>
  <si>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</si>
  <si>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</si>
  <si>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</si>
  <si>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</si>
  <si>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</si>
  <si>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</si>
  <si>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</si>
  <si>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</si>
  <si>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</si>
  <si>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</si>
  <si>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</si>
  <si>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</si>
  <si>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</si>
  <si>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</si>
  <si>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</si>
  <si>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</si>
  <si>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</si>
  <si>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</si>
  <si>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</si>
  <si>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</si>
  <si>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</si>
  <si>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</si>
  <si>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</si>
  <si>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</si>
  <si>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</si>
  <si>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</si>
  <si>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</si>
  <si>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</si>
  <si>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</si>
  <si>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</si>
  <si>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</si>
  <si>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</si>
  <si>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</si>
  <si>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</si>
  <si>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</si>
  <si>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</si>
  <si>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</si>
  <si>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</si>
  <si>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</si>
  <si>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</si>
  <si>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</si>
  <si>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</si>
  <si>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</si>
  <si>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</si>
  <si>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</si>
  <si>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</si>
  <si>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</si>
  <si>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</si>
  <si>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</si>
  <si>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</si>
  <si>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</si>
  <si>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</si>
  <si>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</si>
  <si>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</si>
  <si>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</si>
  <si>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</si>
  <si>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</si>
  <si>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</si>
  <si>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</si>
  <si>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</si>
  <si>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</si>
  <si>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</si>
  <si>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</si>
  <si>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</si>
  <si>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</si>
  <si>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</si>
  <si>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</si>
  <si>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</si>
  <si>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</si>
  <si>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</si>
  <si>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</si>
  <si>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</si>
  <si>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</si>
  <si>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</si>
  <si>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</si>
  <si>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</si>
  <si>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</si>
  <si>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</si>
  <si>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</si>
  <si>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</si>
  <si>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</si>
  <si>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</si>
  <si>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</si>
  <si>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</si>
  <si>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</si>
  <si>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</si>
  <si>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</si>
  <si>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</si>
  <si>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</si>
  <si>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</si>
  <si>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</si>
  <si>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</si>
  <si>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</si>
  <si>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</si>
  <si>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</si>
  <si>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</si>
  <si>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</si>
  <si>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</si>
  <si>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</si>
  <si>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</si>
  <si>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</si>
  <si>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</si>
  <si>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</si>
  <si>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</si>
  <si>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</si>
  <si>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</si>
  <si>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</si>
  <si>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</si>
  <si>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</si>
  <si>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</si>
  <si>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</si>
  <si>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</si>
  <si>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</si>
  <si>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</si>
  <si>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</si>
  <si>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</si>
  <si>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</si>
  <si>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</si>
  <si>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</si>
  <si>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</si>
  <si>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</si>
  <si>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</si>
  <si>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</si>
  <si>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</si>
  <si>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</si>
  <si>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</si>
  <si>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</si>
  <si>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</si>
  <si>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</si>
  <si>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</si>
  <si>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</si>
  <si>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</si>
  <si>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</si>
  <si>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</si>
  <si>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</si>
  <si>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</si>
  <si>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</si>
  <si>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</si>
  <si>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</si>
  <si>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</si>
  <si>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</si>
  <si>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</si>
  <si>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</si>
  <si>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</si>
  <si>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</si>
  <si>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</si>
  <si>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</si>
  <si>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</si>
  <si>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</si>
  <si>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</si>
  <si>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</si>
  <si>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</si>
  <si>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</si>
  <si>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</si>
  <si>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</si>
  <si>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</si>
  <si>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</si>
  <si>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</si>
  <si>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</si>
  <si>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</si>
  <si>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</si>
  <si>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</si>
  <si>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</si>
  <si>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</si>
  <si>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</si>
  <si>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</si>
  <si>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</si>
  <si>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</si>
  <si>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</si>
  <si>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</si>
  <si>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</si>
  <si>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</si>
  <si>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</si>
  <si>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</si>
  <si>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</si>
  <si>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</si>
  <si>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</si>
  <si>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</si>
  <si>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</si>
  <si>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</si>
  <si>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</si>
  <si>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</si>
  <si>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</si>
  <si>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</si>
  <si>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</si>
  <si>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</si>
  <si>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</si>
  <si>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</si>
  <si>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</si>
  <si>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</si>
  <si>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</si>
  <si>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</si>
  <si>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</si>
  <si>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</si>
  <si>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</si>
  <si>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</si>
  <si>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</si>
  <si>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</si>
  <si>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</si>
  <si>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</si>
  <si>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</si>
  <si>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</si>
  <si>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</si>
  <si>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</si>
  <si>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</si>
  <si>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</si>
  <si>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</si>
  <si>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</si>
  <si>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</si>
  <si>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</si>
  <si>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</si>
  <si>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</si>
  <si>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</si>
  <si>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</si>
  <si>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</si>
  <si>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</si>
  <si>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</si>
  <si>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</si>
  <si>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</si>
  <si>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</si>
  <si>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</si>
  <si>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</si>
  <si>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</si>
  <si>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</si>
  <si>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</si>
  <si>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</si>
  <si>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</si>
  <si>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</si>
  <si>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</si>
  <si>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</si>
  <si>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</si>
  <si>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</si>
  <si>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</si>
  <si>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</si>
  <si>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</si>
  <si>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</si>
  <si>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</si>
  <si>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</si>
  <si>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</si>
  <si>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</si>
  <si>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</si>
  <si>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</si>
  <si>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</si>
  <si>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</si>
  <si>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</si>
  <si>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</si>
  <si>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</si>
  <si>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</si>
  <si>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</si>
  <si>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</si>
  <si>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</si>
  <si>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</si>
  <si>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</si>
  <si>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</si>
  <si>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</si>
  <si>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</si>
  <si>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</si>
  <si>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</si>
  <si>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</si>
  <si>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</si>
  <si>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</si>
  <si>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</si>
  <si>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</si>
  <si>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</si>
  <si>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</si>
  <si>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</si>
  <si>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</si>
  <si>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</si>
  <si>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</si>
  <si>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</si>
  <si>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</si>
  <si>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</si>
  <si>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</si>
  <si>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</si>
  <si>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</si>
  <si>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</si>
  <si>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</si>
  <si>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</si>
  <si>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</si>
  <si>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</si>
  <si>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</si>
  <si>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</si>
  <si>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</si>
  <si>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</si>
  <si>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</si>
  <si>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</si>
  <si>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</si>
  <si>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</si>
  <si>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</si>
  <si>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</si>
  <si>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</si>
  <si>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</si>
  <si>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</si>
  <si>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</si>
  <si>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</si>
  <si>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</si>
  <si>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</si>
  <si>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</si>
  <si>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</si>
  <si>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</si>
  <si>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</si>
  <si>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</si>
  <si>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</si>
  <si>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</si>
  <si>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</si>
  <si>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</si>
  <si>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</si>
  <si>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</si>
  <si>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</si>
  <si>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</si>
  <si>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</si>
  <si>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</si>
  <si>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</si>
  <si>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</si>
  <si>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</si>
  <si>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</si>
  <si>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</si>
  <si>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</si>
  <si>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</si>
  <si>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</si>
  <si>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</si>
  <si>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</si>
  <si>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</si>
  <si>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</si>
  <si>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</si>
  <si>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</si>
  <si>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</si>
  <si>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</si>
  <si>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</si>
  <si>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</si>
  <si>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</si>
  <si>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</si>
  <si>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</si>
  <si>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</si>
  <si>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</si>
  <si>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</si>
  <si>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</si>
  <si>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</si>
  <si>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</si>
  <si>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</si>
  <si>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</si>
  <si>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</si>
  <si>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</si>
  <si>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</si>
  <si>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</si>
  <si>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</si>
  <si>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</si>
  <si>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</si>
  <si>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</si>
  <si>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</si>
  <si>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</si>
  <si>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</si>
  <si>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</si>
  <si>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</si>
  <si>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</si>
  <si>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</si>
  <si>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</si>
  <si>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</si>
  <si>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</si>
  <si>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</si>
  <si>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</si>
  <si>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</si>
  <si>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</si>
  <si>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</si>
  <si>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</si>
  <si>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</si>
  <si>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</si>
  <si>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</si>
  <si>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</si>
  <si>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</si>
  <si>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</si>
  <si>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</si>
  <si>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</si>
  <si>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</si>
  <si>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</si>
  <si>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</si>
  <si>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</si>
  <si>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</si>
  <si>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</si>
  <si>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</si>
  <si>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</si>
  <si>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</si>
  <si>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</si>
  <si>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</si>
  <si>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</si>
  <si>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</si>
  <si>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</si>
  <si>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</si>
  <si>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</si>
  <si>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</si>
  <si>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</si>
  <si>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</si>
  <si>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</si>
  <si>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</si>
  <si>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</si>
  <si>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</si>
  <si>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</si>
  <si>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</si>
  <si>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</si>
  <si>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</si>
  <si>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</si>
  <si>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</si>
  <si>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</si>
  <si>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</si>
  <si>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</si>
  <si>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</si>
  <si>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</si>
  <si>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</si>
  <si>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</si>
  <si>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</si>
  <si>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</si>
  <si>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</si>
  <si>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</si>
  <si>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</si>
  <si>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</si>
  <si>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</si>
  <si>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</si>
  <si>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</si>
  <si>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</si>
  <si>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</si>
  <si>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</si>
  <si>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</si>
  <si>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</si>
  <si>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</si>
  <si>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</si>
  <si>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</si>
  <si>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</si>
  <si>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</si>
  <si>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</si>
  <si>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</si>
  <si>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</si>
  <si>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</si>
  <si>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</si>
  <si>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</si>
  <si>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</si>
  <si>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</si>
  <si>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</si>
  <si>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</si>
  <si>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</si>
  <si>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</si>
  <si>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</si>
  <si>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</si>
  <si>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</si>
  <si>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</si>
  <si>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</si>
  <si>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</si>
  <si>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</si>
  <si>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</si>
  <si>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</si>
  <si>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</si>
  <si>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</si>
  <si>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</si>
  <si>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</si>
  <si>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</si>
  <si>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</si>
  <si>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</si>
  <si>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</si>
  <si>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</si>
  <si>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</si>
  <si>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</si>
  <si>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</si>
  <si>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</si>
  <si>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</si>
  <si>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</si>
  <si>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</si>
  <si>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</si>
  <si>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</si>
  <si>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</si>
  <si>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</si>
  <si>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</si>
  <si>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</si>
  <si>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</si>
  <si>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</si>
  <si>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</si>
  <si>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</si>
  <si>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</si>
  <si>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</si>
  <si>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</si>
  <si>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</si>
  <si>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</si>
  <si>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</si>
  <si>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</si>
  <si>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</si>
  <si>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</si>
  <si>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</si>
  <si>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</si>
  <si>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</si>
  <si>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</si>
  <si>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</si>
  <si>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</si>
  <si>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</si>
  <si>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</si>
  <si>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</si>
  <si>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</si>
  <si>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</si>
  <si>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</si>
  <si>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</si>
  <si>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</si>
  <si>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</si>
  <si>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</si>
  <si>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</si>
  <si>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</si>
  <si>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</si>
  <si>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</si>
  <si>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</si>
  <si>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</si>
  <si>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</si>
  <si>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</si>
  <si>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</si>
  <si>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</si>
  <si>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</si>
  <si>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</si>
  <si>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</si>
  <si>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</si>
  <si>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</si>
  <si>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</si>
  <si>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</si>
  <si>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</si>
  <si>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</si>
  <si>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</si>
  <si>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</si>
  <si>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</si>
  <si>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</si>
  <si>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</si>
  <si>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</si>
  <si>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</si>
  <si>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</si>
  <si>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</si>
  <si>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</si>
  <si>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</si>
  <si>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</si>
  <si>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</si>
  <si>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</si>
  <si>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</si>
  <si>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</si>
  <si>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</si>
  <si>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</si>
  <si>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</si>
  <si>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</si>
  <si>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</si>
  <si>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</si>
  <si>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</si>
  <si>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</si>
  <si>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</si>
  <si>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</si>
  <si>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</si>
  <si>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</si>
  <si>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</si>
  <si>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</si>
  <si>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</si>
  <si>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</si>
  <si>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</si>
  <si>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</si>
  <si>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</si>
  <si>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</si>
  <si>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</si>
  <si>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</si>
  <si>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</si>
  <si>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</si>
  <si>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</si>
  <si>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</si>
  <si>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</si>
  <si>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</si>
  <si>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</si>
  <si>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</si>
  <si>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</si>
  <si>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</si>
  <si>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</si>
  <si>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</si>
  <si>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</si>
  <si>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</si>
  <si>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</si>
  <si>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</si>
  <si>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</si>
  <si>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</si>
  <si>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</si>
  <si>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</si>
  <si>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</si>
  <si>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</si>
  <si>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</si>
  <si>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</si>
  <si>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</si>
  <si>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</si>
  <si>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</si>
  <si>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</si>
  <si>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</si>
  <si>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</si>
  <si>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</si>
  <si>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</si>
  <si>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</si>
  <si>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</si>
  <si>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</si>
  <si>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</si>
  <si>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</si>
  <si>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</si>
  <si>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</si>
  <si>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</si>
  <si>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</si>
  <si>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</si>
  <si>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</si>
  <si>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</si>
  <si>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</si>
  <si>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</si>
  <si>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</si>
  <si>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</si>
  <si>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</si>
  <si>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</si>
  <si>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</si>
  <si>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</si>
  <si>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</si>
  <si>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</si>
  <si>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</si>
  <si>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</si>
  <si>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</si>
  <si>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</si>
  <si>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</si>
  <si>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</si>
  <si>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</si>
  <si>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</si>
  <si>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</si>
  <si>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</si>
  <si>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</si>
  <si>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</si>
  <si>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</si>
  <si>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</si>
  <si>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</si>
  <si>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</si>
  <si>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</si>
  <si>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</si>
  <si>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</si>
  <si>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</si>
  <si>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</si>
  <si>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</si>
  <si>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</si>
  <si>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</si>
  <si>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</si>
  <si>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</si>
  <si>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</si>
  <si>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</si>
  <si>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</si>
  <si>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</si>
  <si>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</si>
  <si>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</si>
  <si>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</si>
  <si>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</si>
  <si>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</si>
  <si>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</si>
  <si>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</si>
  <si>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</si>
  <si>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</si>
  <si>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</si>
  <si>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</si>
  <si>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</si>
  <si>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</si>
  <si>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</si>
  <si>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</si>
  <si>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</si>
  <si>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</si>
  <si>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</si>
  <si>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</si>
  <si>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</si>
  <si>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</si>
  <si>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</si>
  <si>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</si>
  <si>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</si>
  <si>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</si>
  <si>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</si>
  <si>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</si>
  <si>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</si>
  <si>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</si>
  <si>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</si>
  <si>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</si>
  <si>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</si>
  <si>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</si>
  <si>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</si>
  <si>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</si>
  <si>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</si>
  <si>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</si>
  <si>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</si>
  <si>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</si>
  <si>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</si>
  <si>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</si>
  <si>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</si>
  <si>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</si>
  <si>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</si>
  <si>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</si>
  <si>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</si>
  <si>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</si>
  <si>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</si>
  <si>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</si>
  <si>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</si>
  <si>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</si>
  <si>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</si>
  <si>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</si>
  <si>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</si>
  <si>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</si>
  <si>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</si>
  <si>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</si>
  <si>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</si>
  <si>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</si>
  <si>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</si>
  <si>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</si>
  <si>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</si>
  <si>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</si>
  <si>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</si>
  <si>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</si>
  <si>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</si>
  <si>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</si>
  <si>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</si>
  <si>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</si>
  <si>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</si>
  <si>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</si>
  <si>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</si>
  <si>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</si>
  <si>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</si>
  <si>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</si>
  <si>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</si>
  <si>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</si>
  <si>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</si>
  <si>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</si>
  <si>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</si>
  <si>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</si>
  <si>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</si>
  <si>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</si>
  <si>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</si>
  <si>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</si>
  <si>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</si>
  <si>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</si>
  <si>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</si>
  <si>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</si>
  <si>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</si>
  <si>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</si>
  <si>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</si>
  <si>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</si>
  <si>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</si>
  <si>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</si>
  <si>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</si>
  <si>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</si>
  <si>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</si>
  <si>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</si>
  <si>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</si>
  <si>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</si>
  <si>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</si>
  <si>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</si>
  <si>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</si>
  <si>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</si>
  <si>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</si>
  <si>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</si>
  <si>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</si>
  <si>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</si>
  <si>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</si>
  <si>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</si>
  <si>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</si>
  <si>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</si>
  <si>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</si>
  <si>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</si>
  <si>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</si>
  <si>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</si>
  <si>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</si>
  <si>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</si>
  <si>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</si>
  <si>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</si>
  <si>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</si>
  <si>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</si>
  <si>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</si>
  <si>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</si>
  <si>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</si>
  <si>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</si>
  <si>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</si>
  <si>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</si>
  <si>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</si>
  <si>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</si>
  <si>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</si>
  <si>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</si>
  <si>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</si>
  <si>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</si>
  <si>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</si>
  <si>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</si>
  <si>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</si>
  <si>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</si>
  <si>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</si>
  <si>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</si>
  <si>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</si>
  <si>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</si>
  <si>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</si>
  <si>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</si>
  <si>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</si>
  <si>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</si>
  <si>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</si>
  <si>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</si>
  <si>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</si>
  <si>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</si>
  <si>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</si>
  <si>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</si>
  <si>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</si>
  <si>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</si>
  <si>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</si>
  <si>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</si>
  <si>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</si>
  <si>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</si>
  <si>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</si>
  <si>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</si>
  <si>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</si>
  <si>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</si>
  <si>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</si>
  <si>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</si>
  <si>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</si>
  <si>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</si>
  <si>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</si>
  <si>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</si>
  <si>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</si>
  <si>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</si>
  <si>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</si>
  <si>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</si>
  <si>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</si>
  <si>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</si>
  <si>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</si>
  <si>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</si>
  <si>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</si>
  <si>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</si>
  <si>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</si>
  <si>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</si>
  <si>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</si>
  <si>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</si>
  <si>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</si>
  <si>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</si>
  <si>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</si>
  <si>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</si>
  <si>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</si>
  <si>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</si>
  <si>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</si>
  <si>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</si>
  <si>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</si>
  <si>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</si>
  <si>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</si>
  <si>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</si>
  <si>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</si>
  <si>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</si>
  <si>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</si>
  <si>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</si>
  <si>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</si>
  <si>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</si>
  <si>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</si>
  <si>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</si>
  <si>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</si>
  <si>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</si>
  <si>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</si>
  <si>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</si>
  <si>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</si>
  <si>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</si>
  <si>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</si>
  <si>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</si>
  <si>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</si>
  <si>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</si>
  <si>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</si>
  <si>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</si>
  <si>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</si>
  <si>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</si>
  <si>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</si>
  <si>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</si>
  <si>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</si>
  <si>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</si>
  <si>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</si>
  <si>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</si>
  <si>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</si>
  <si>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</si>
  <si>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</si>
  <si>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</si>
  <si>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</si>
  <si>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</si>
  <si>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</si>
  <si>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</si>
  <si>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</si>
  <si>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</si>
  <si>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</si>
  <si>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</si>
  <si>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</si>
  <si>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</si>
  <si>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</si>
  <si>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</si>
  <si>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</si>
  <si>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</si>
  <si>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</si>
  <si>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</si>
  <si>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</si>
  <si>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</si>
  <si>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</si>
  <si>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</si>
  <si>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</si>
  <si>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</si>
  <si>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</si>
  <si>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</si>
  <si>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</si>
  <si>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</si>
  <si>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</si>
  <si>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</si>
  <si>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</si>
  <si>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</si>
  <si>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</si>
  <si>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</si>
  <si>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</si>
  <si>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</si>
  <si>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</si>
  <si>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</si>
  <si>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</si>
  <si>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</si>
  <si>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</si>
  <si>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</si>
  <si>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</si>
  <si>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</si>
  <si>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</si>
  <si>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</si>
  <si>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</si>
  <si>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</si>
  <si>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</si>
  <si>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</si>
  <si>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</si>
  <si>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</si>
  <si>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</si>
  <si>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</si>
  <si>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</si>
  <si>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</si>
  <si>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</si>
  <si>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</si>
  <si>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</si>
  <si>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</si>
  <si>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</si>
  <si>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</si>
  <si>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</si>
  <si>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</si>
  <si>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</si>
  <si>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</si>
  <si>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</si>
  <si>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</si>
  <si>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</si>
  <si>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</si>
  <si>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</si>
  <si>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</si>
  <si>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</si>
  <si>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</si>
  <si>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</si>
  <si>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</si>
  <si>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</si>
  <si>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</si>
  <si>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</si>
  <si>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</si>
  <si>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</si>
  <si>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</si>
  <si>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</si>
  <si>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</si>
  <si>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</si>
  <si>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</si>
  <si>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</si>
  <si>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</si>
  <si>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</si>
  <si>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</si>
  <si>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</si>
  <si>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</si>
  <si>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</si>
  <si>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</si>
  <si>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</si>
  <si>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</si>
  <si>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</si>
  <si>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</si>
  <si>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</si>
  <si>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</si>
  <si>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</si>
  <si>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</si>
  <si>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</si>
  <si>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</si>
  <si>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</si>
  <si>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</si>
  <si>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</si>
  <si>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</si>
  <si>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</si>
  <si>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</si>
  <si>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</si>
  <si>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</si>
  <si>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</si>
  <si>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</si>
  <si>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</si>
  <si>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</si>
  <si>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</si>
  <si>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</si>
  <si>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</si>
  <si>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</si>
  <si>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</si>
  <si>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</si>
  <si>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</si>
  <si>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</si>
  <si>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</si>
  <si>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</si>
  <si>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</si>
  <si>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</si>
  <si>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</si>
  <si>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</si>
  <si>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</si>
  <si>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</si>
  <si>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</si>
  <si>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</si>
  <si>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</si>
  <si>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</si>
  <si>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</si>
  <si>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</si>
  <si>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</si>
  <si>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</si>
  <si>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</si>
  <si>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</si>
  <si>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</si>
  <si>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</si>
  <si>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</si>
  <si>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</si>
  <si>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</si>
  <si>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</si>
  <si>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</si>
  <si>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</si>
  <si>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</si>
  <si>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</si>
  <si>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</si>
  <si>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</si>
  <si>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</si>
  <si>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</si>
  <si>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</si>
  <si>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</si>
  <si>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</si>
  <si>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</si>
  <si>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</si>
  <si>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</si>
  <si>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</si>
  <si>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</si>
  <si>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</si>
  <si>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</si>
  <si>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</si>
  <si>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</si>
  <si>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</si>
  <si>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</si>
  <si>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</si>
  <si>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</si>
  <si>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</si>
  <si>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</si>
  <si>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</si>
  <si>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</si>
  <si>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</si>
  <si>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</si>
  <si>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</si>
  <si>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</si>
  <si>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</si>
  <si>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</si>
  <si>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</si>
  <si>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</si>
  <si>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</si>
  <si>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</si>
  <si>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</si>
  <si>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</si>
  <si>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</si>
  <si>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</si>
  <si>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</si>
  <si>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</si>
  <si>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</si>
  <si>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</si>
  <si>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</si>
  <si>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</si>
  <si>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</si>
  <si>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</si>
  <si>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</si>
  <si>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</si>
  <si>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</si>
  <si>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</si>
  <si>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</si>
  <si>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</si>
  <si>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</si>
  <si>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</si>
  <si>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</si>
  <si>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</si>
  <si>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</si>
  <si>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</si>
  <si>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</si>
  <si>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</si>
  <si>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</si>
  <si>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</si>
  <si>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</si>
  <si>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</si>
  <si>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</si>
  <si>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</si>
  <si>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</si>
  <si>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</si>
  <si>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</si>
  <si>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</si>
  <si>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</si>
  <si>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</si>
  <si>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</si>
  <si>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</si>
  <si>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</si>
  <si>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</si>
  <si>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</si>
  <si>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</si>
  <si>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</si>
  <si>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</si>
  <si>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</si>
  <si>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</si>
  <si>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</si>
  <si>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</si>
  <si>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</si>
  <si>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</si>
  <si>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</si>
  <si>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</si>
  <si>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</si>
  <si>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</si>
  <si>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</si>
  <si>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</si>
  <si>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</si>
  <si>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</si>
  <si>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</si>
  <si>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</si>
  <si>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</si>
  <si>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</si>
  <si>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</si>
  <si>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</si>
  <si>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</si>
  <si>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</si>
  <si>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</si>
  <si>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</si>
  <si>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</si>
  <si>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</si>
  <si>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</si>
  <si>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</si>
  <si>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</si>
  <si>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</si>
  <si>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</si>
  <si>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</si>
  <si>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</si>
  <si>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</si>
  <si>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</si>
  <si>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</si>
  <si>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</si>
  <si>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</si>
  <si>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</si>
  <si>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</si>
  <si>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</si>
  <si>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</si>
  <si>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</si>
  <si>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</si>
  <si>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</si>
  <si>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</si>
  <si>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</si>
  <si>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</si>
  <si>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</si>
  <si>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</si>
  <si>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</si>
  <si>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</si>
  <si>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</si>
  <si>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</si>
  <si>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</si>
  <si>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</si>
  <si>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</si>
  <si>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</si>
  <si>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</si>
  <si>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</si>
  <si>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</si>
  <si>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</si>
  <si>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</si>
  <si>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</si>
  <si>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</si>
  <si>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</si>
  <si>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</si>
  <si>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</si>
  <si>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</si>
  <si>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</si>
  <si>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</si>
  <si>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</si>
  <si>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</si>
  <si>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</si>
  <si>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</si>
  <si>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</si>
  <si>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</si>
  <si>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</si>
  <si>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</si>
  <si>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</si>
  <si>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</si>
  <si>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</si>
  <si>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</si>
  <si>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</si>
  <si>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</si>
  <si>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</si>
  <si>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</si>
  <si>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</si>
  <si>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</si>
  <si>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</si>
  <si>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</si>
  <si>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</si>
  <si>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</si>
  <si>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</si>
  <si>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</si>
  <si>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</si>
  <si>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</si>
  <si>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</si>
  <si>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</si>
  <si>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</si>
  <si>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</si>
  <si>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</si>
  <si>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</si>
  <si>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</si>
  <si>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</si>
  <si>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</si>
  <si>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</si>
  <si>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</si>
  <si>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</si>
  <si>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</si>
  <si>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</si>
  <si>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</si>
  <si>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</si>
  <si>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</si>
  <si>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</si>
  <si>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</si>
  <si>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</si>
  <si>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</si>
  <si>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</si>
  <si>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</si>
  <si>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</si>
  <si>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</si>
  <si>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</si>
  <si>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</si>
  <si>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</si>
  <si>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</si>
  <si>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</si>
  <si>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</si>
  <si>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</si>
  <si>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</si>
  <si>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</si>
  <si>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</si>
  <si>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</si>
  <si>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</si>
  <si>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</si>
  <si>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</si>
  <si>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</si>
  <si>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</si>
  <si>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</si>
  <si>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</si>
  <si>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</si>
  <si>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</si>
  <si>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</si>
  <si>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</si>
  <si>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</si>
  <si>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</si>
  <si>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</si>
  <si>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</si>
  <si>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</si>
  <si>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</si>
  <si>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</si>
  <si>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</si>
  <si>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</si>
  <si>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</si>
  <si>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</si>
  <si>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</si>
  <si>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</si>
  <si>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</si>
  <si>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</si>
  <si>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</si>
  <si>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</si>
  <si>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</si>
  <si>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</si>
  <si>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</si>
  <si>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</si>
  <si>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</si>
  <si>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</si>
  <si>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</si>
  <si>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</si>
  <si>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</si>
  <si>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</si>
  <si>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</si>
  <si>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</si>
  <si>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</si>
  <si>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</si>
  <si>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</si>
  <si>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</si>
  <si>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</si>
  <si>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</si>
  <si>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</si>
  <si>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</si>
  <si>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</si>
  <si>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</si>
  <si>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</si>
  <si>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</si>
  <si>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</si>
  <si>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</si>
  <si>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</si>
  <si>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</si>
  <si>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</si>
  <si>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</si>
  <si>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</si>
  <si>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</si>
  <si>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</si>
  <si>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</si>
  <si>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</si>
  <si>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</si>
  <si>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</si>
  <si>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</si>
  <si>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</si>
  <si>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</si>
  <si>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</si>
  <si>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</si>
  <si>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</si>
  <si>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</si>
  <si>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</si>
  <si>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</si>
  <si>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</si>
  <si>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</si>
  <si>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</si>
  <si>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</si>
  <si>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</si>
  <si>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</si>
  <si>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</si>
  <si>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</si>
  <si>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</si>
  <si>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</si>
  <si>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</si>
  <si>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</si>
  <si>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</si>
  <si>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</si>
  <si>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</si>
  <si>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</si>
  <si>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</si>
  <si>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</si>
  <si>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</si>
  <si>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</si>
  <si>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</si>
  <si>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</si>
  <si>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</si>
  <si>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</si>
  <si>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</si>
  <si>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</si>
  <si>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</si>
  <si>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</si>
  <si>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</si>
  <si>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</si>
  <si>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</si>
  <si>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</si>
  <si>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</si>
  <si>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</si>
  <si>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</si>
  <si>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</si>
  <si>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</si>
  <si>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</si>
  <si>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</si>
  <si>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</si>
  <si>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</si>
  <si>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</si>
  <si>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</si>
  <si>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</si>
  <si>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</si>
  <si>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</si>
  <si>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</si>
  <si>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</si>
  <si>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</si>
  <si>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</si>
  <si>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</si>
  <si>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</si>
  <si>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</si>
  <si>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</si>
  <si>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</si>
  <si>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</si>
  <si>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</si>
  <si>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</si>
  <si>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</si>
  <si>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</si>
  <si>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</si>
  <si>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</si>
  <si>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</si>
  <si>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</si>
  <si>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</si>
  <si>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</si>
  <si>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</si>
  <si>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</si>
  <si>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</si>
  <si>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</si>
  <si>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</si>
  <si>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</si>
  <si>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</si>
  <si>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</si>
  <si>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</si>
  <si>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</si>
  <si>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</si>
  <si>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</si>
  <si>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</si>
  <si>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</si>
  <si>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</si>
  <si>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</si>
  <si>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</si>
  <si>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</si>
  <si>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</si>
  <si>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</si>
  <si>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</si>
  <si>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</si>
  <si>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</si>
  <si>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</si>
  <si>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</si>
  <si>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</si>
  <si>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</si>
  <si>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</si>
  <si>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</si>
  <si>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</si>
  <si>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</si>
  <si>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</si>
  <si>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</si>
  <si>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</si>
  <si>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</si>
  <si>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</si>
  <si>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</si>
  <si>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</si>
  <si>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</si>
  <si>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</si>
  <si>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</si>
  <si>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</si>
  <si>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</si>
  <si>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</si>
  <si>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</si>
  <si>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</si>
  <si>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</si>
  <si>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</si>
  <si>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</si>
  <si>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</si>
  <si>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</si>
  <si>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</si>
  <si>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</si>
  <si>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</si>
  <si>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</si>
  <si>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</si>
  <si>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</si>
  <si>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</si>
  <si>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</si>
  <si>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</si>
  <si>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</si>
  <si>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</si>
  <si>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</si>
  <si>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</si>
  <si>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</si>
  <si>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</si>
  <si>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</si>
  <si>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</si>
  <si>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</si>
  <si>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</si>
  <si>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</si>
  <si>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</si>
  <si>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</si>
  <si>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</si>
  <si>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</si>
  <si>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</si>
  <si>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</si>
  <si>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</si>
  <si>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</si>
  <si>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</si>
  <si>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</si>
  <si>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</si>
  <si>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</si>
  <si>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</si>
  <si>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</si>
  <si>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</si>
  <si>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</si>
  <si>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</si>
  <si>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</si>
  <si>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</si>
  <si>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</si>
  <si>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</si>
  <si>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</si>
  <si>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</si>
  <si>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</si>
  <si>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</si>
  <si>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</si>
  <si>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</si>
  <si>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</si>
  <si>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</si>
  <si>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</si>
  <si>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</si>
  <si>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</si>
  <si>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</si>
  <si>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</si>
  <si>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</si>
  <si>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</si>
  <si>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</si>
  <si>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</si>
  <si>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</si>
  <si>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</si>
  <si>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</si>
  <si>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</si>
  <si>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</si>
  <si>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</si>
  <si>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</si>
  <si>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</si>
  <si>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</si>
  <si>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</si>
  <si>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</si>
  <si>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</si>
  <si>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</si>
  <si>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</si>
  <si>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</si>
  <si>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</si>
  <si>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</si>
  <si>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</si>
  <si>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</si>
  <si>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</si>
  <si>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</si>
  <si>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</si>
  <si>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</si>
  <si>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</si>
  <si>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</si>
  <si>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</si>
  <si>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</si>
  <si>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</si>
  <si>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</si>
  <si>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</si>
  <si>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</si>
  <si>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</si>
  <si>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</si>
  <si>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</si>
  <si>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</si>
  <si>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</si>
  <si>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</si>
  <si>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</si>
  <si>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</si>
  <si>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</si>
  <si>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</si>
  <si>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</si>
  <si>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</si>
  <si>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</si>
  <si>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</si>
  <si>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</si>
  <si>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</si>
  <si>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</si>
  <si>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</si>
  <si>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</si>
  <si>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</si>
  <si>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</si>
  <si>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</si>
  <si>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</si>
  <si>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</si>
  <si>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</si>
  <si>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</si>
  <si>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</si>
  <si>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</si>
  <si>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</si>
  <si>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</si>
  <si>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</si>
  <si>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</si>
  <si>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</si>
  <si>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</si>
  <si>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</si>
  <si>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</si>
  <si>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</si>
  <si>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</si>
  <si>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</si>
  <si>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</si>
  <si>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</si>
  <si>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</si>
  <si>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</si>
  <si>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</si>
  <si>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</si>
  <si>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</si>
  <si>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</si>
  <si>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</si>
  <si>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</si>
  <si>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</si>
  <si>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</si>
  <si>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</si>
  <si>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</si>
  <si>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</si>
  <si>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</si>
  <si>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</si>
  <si>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</si>
  <si>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</si>
  <si>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</si>
  <si>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</si>
  <si>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</si>
  <si>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</si>
  <si>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</si>
  <si>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</si>
  <si>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</si>
  <si>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</si>
  <si>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</si>
  <si>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</si>
  <si>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</si>
  <si>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</si>
  <si>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</si>
  <si>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</si>
  <si>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</si>
  <si>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</si>
  <si>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</si>
  <si>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</si>
  <si>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</si>
  <si>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</si>
  <si>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</si>
  <si>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</si>
  <si>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</si>
  <si>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</si>
  <si>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</si>
  <si>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</si>
  <si>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</si>
  <si>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</si>
  <si>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</si>
  <si>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</si>
  <si>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</si>
  <si>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</si>
  <si>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</si>
  <si>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</si>
  <si>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</si>
  <si>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</si>
  <si>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</si>
  <si>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</si>
  <si>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</si>
  <si>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</si>
  <si>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</si>
  <si>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</si>
  <si>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</si>
  <si>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</si>
  <si>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</si>
  <si>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</si>
  <si>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</si>
  <si>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</si>
  <si>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</si>
  <si>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</si>
  <si>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</si>
  <si>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</si>
  <si>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</si>
  <si>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</si>
  <si>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</si>
  <si>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</si>
  <si>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</si>
  <si>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</si>
  <si>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</si>
  <si>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</si>
  <si>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</si>
  <si>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</si>
  <si>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</si>
  <si>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</si>
  <si>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</si>
  <si>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</si>
  <si>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</si>
  <si>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</si>
  <si>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</si>
  <si>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</si>
  <si>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</si>
  <si>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</si>
  <si>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</si>
  <si>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</si>
  <si>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</si>
  <si>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</si>
  <si>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</si>
  <si>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</si>
  <si>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</si>
  <si>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</si>
  <si>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</si>
  <si>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</si>
  <si>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</si>
  <si>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</si>
  <si>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</si>
  <si>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</si>
  <si>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</si>
  <si>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</si>
  <si>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</si>
  <si>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</si>
  <si>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</si>
  <si>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</si>
  <si>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</si>
  <si>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</si>
  <si>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</si>
  <si>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</si>
  <si>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</si>
  <si>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</si>
  <si>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</si>
  <si>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</si>
  <si>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</si>
  <si>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</si>
  <si>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</si>
  <si>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</si>
  <si>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</si>
  <si>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</si>
  <si>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</si>
  <si>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</si>
  <si>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</si>
  <si>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</si>
  <si>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</si>
  <si>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</si>
  <si>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</si>
  <si>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</si>
  <si>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</si>
  <si>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</si>
  <si>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</si>
  <si>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</si>
  <si>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</si>
  <si>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</si>
  <si>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</si>
  <si>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</si>
  <si>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</si>
  <si>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</si>
  <si>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</si>
  <si>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</si>
  <si>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</si>
  <si>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</si>
  <si>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</si>
  <si>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</si>
  <si>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</si>
  <si>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</si>
  <si>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</si>
  <si>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</si>
  <si>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</si>
  <si>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</si>
  <si>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</si>
  <si>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</si>
  <si>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</si>
  <si>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</si>
  <si>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</si>
  <si>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</si>
  <si>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</si>
  <si>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</si>
  <si>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</si>
  <si>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</si>
  <si>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</si>
  <si>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</si>
  <si>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</si>
  <si>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</si>
  <si>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</si>
  <si>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</si>
  <si>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</si>
  <si>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</si>
  <si>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</si>
  <si>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</si>
  <si>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</si>
  <si>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</si>
  <si>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</si>
  <si>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</si>
  <si>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</si>
  <si>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</si>
  <si>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</si>
  <si>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</si>
  <si>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</si>
  <si>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</si>
  <si>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</si>
  <si>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</si>
  <si>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</si>
  <si>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</si>
  <si>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</si>
  <si>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</si>
  <si>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</si>
  <si>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</si>
  <si>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</si>
  <si>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</si>
  <si>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</si>
  <si>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</si>
  <si>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</si>
  <si>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</si>
  <si>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</si>
  <si>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</si>
  <si>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</si>
  <si>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</si>
  <si>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</si>
  <si>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</si>
  <si>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</si>
  <si>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</si>
  <si>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</si>
  <si>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</si>
  <si>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</si>
  <si>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</si>
  <si>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</si>
  <si>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</si>
  <si>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</si>
  <si>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</si>
  <si>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</si>
  <si>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</si>
  <si>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</si>
  <si>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</si>
  <si>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</si>
  <si>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</si>
  <si>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</si>
  <si>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</si>
  <si>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</si>
  <si>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</si>
  <si>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</si>
  <si>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</si>
  <si>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</si>
  <si>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</si>
  <si>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</si>
  <si>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</si>
  <si>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</si>
  <si>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</si>
  <si>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</si>
  <si>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</si>
  <si>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</si>
  <si>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</si>
  <si>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</si>
  <si>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</si>
  <si>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</si>
  <si>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</si>
  <si>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</si>
  <si>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</si>
  <si>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</si>
  <si>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</si>
  <si>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</si>
  <si>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</si>
  <si>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</si>
  <si>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</si>
  <si>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</si>
  <si>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</si>
  <si>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</si>
  <si>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</si>
  <si>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</si>
  <si>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</si>
  <si>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</si>
  <si>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</si>
  <si>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</si>
  <si>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</si>
  <si>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</si>
  <si>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</si>
  <si>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</si>
  <si>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</si>
  <si>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</si>
  <si>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</si>
  <si>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</si>
  <si>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</si>
  <si>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</si>
  <si>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</si>
  <si>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</si>
  <si>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</si>
  <si>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</si>
  <si>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</si>
  <si>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</si>
  <si>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</si>
  <si>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</si>
  <si>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</si>
  <si>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</si>
  <si>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</si>
  <si>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</si>
  <si>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</si>
  <si>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</si>
  <si>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</si>
  <si>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</si>
  <si>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</si>
  <si>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</si>
  <si>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</si>
  <si>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</si>
  <si>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</si>
  <si>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</si>
  <si>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</si>
  <si>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</si>
  <si>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</si>
  <si>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</si>
  <si>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</si>
  <si>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</si>
  <si>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</si>
  <si>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</si>
  <si>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</si>
  <si>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</si>
  <si>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</si>
  <si>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</si>
  <si>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</si>
  <si>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</si>
  <si>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</si>
  <si>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</si>
  <si>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</si>
  <si>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</si>
  <si>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</si>
  <si>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</si>
  <si>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</si>
  <si>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</si>
  <si>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</si>
  <si>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</si>
  <si>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</si>
  <si>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</si>
  <si>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</si>
  <si>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</si>
  <si>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</si>
  <si>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</si>
  <si>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</si>
  <si>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</si>
  <si>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</si>
  <si>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</si>
  <si>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</si>
  <si>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</si>
  <si>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</si>
  <si>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</si>
  <si>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</si>
  <si>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</si>
  <si>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</si>
  <si>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</si>
  <si>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</si>
  <si>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</si>
  <si>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</si>
  <si>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</si>
  <si>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</si>
  <si>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</si>
  <si>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</si>
  <si>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</si>
  <si>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</si>
  <si>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</si>
  <si>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</si>
  <si>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</si>
  <si>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</si>
  <si>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</si>
  <si>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</si>
  <si>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</si>
  <si>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</si>
  <si>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</si>
  <si>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</si>
  <si>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</si>
  <si>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</si>
  <si>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</si>
  <si>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</si>
  <si>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</si>
  <si>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</si>
  <si>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</si>
  <si>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</si>
  <si>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</si>
  <si>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</si>
  <si>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</si>
  <si>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</si>
  <si>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</si>
  <si>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</si>
  <si>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</si>
  <si>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</si>
  <si>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</si>
  <si>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</si>
  <si>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</si>
  <si>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</si>
  <si>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</si>
  <si>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</si>
  <si>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</si>
  <si>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</si>
  <si>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</si>
  <si>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</si>
  <si>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</si>
  <si>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</si>
  <si>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</si>
  <si>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</si>
  <si>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</si>
  <si>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</si>
  <si>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</si>
  <si>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</si>
  <si>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</si>
  <si>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</si>
  <si>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</si>
  <si>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</si>
  <si>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</si>
  <si>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</si>
  <si>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</si>
  <si>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</si>
  <si>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</si>
  <si>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</si>
  <si>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</si>
  <si>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</si>
  <si>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</si>
  <si>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</si>
  <si>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</si>
  <si>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</si>
  <si>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</si>
  <si>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</si>
  <si>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</si>
  <si>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</si>
  <si>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</si>
  <si>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</si>
  <si>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</si>
  <si>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</si>
  <si>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</si>
  <si>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</si>
  <si>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</si>
  <si>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</si>
  <si>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</si>
  <si>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</si>
  <si>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</si>
  <si>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</si>
  <si>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</si>
  <si>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</si>
  <si>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</si>
  <si>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</si>
  <si>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</si>
  <si>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</si>
  <si>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</si>
  <si>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</si>
  <si>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</si>
  <si>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</si>
  <si>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</si>
  <si>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</si>
  <si>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</si>
  <si>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</si>
  <si>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</si>
  <si>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</si>
  <si>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</si>
  <si>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</si>
  <si>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</si>
  <si>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</si>
  <si>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</si>
  <si>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</si>
  <si>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</si>
  <si>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</si>
  <si>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</si>
  <si>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</si>
  <si>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</si>
  <si>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</si>
  <si>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</si>
  <si>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</si>
  <si>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</si>
  <si>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</si>
  <si>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</si>
  <si>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</si>
  <si>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</si>
  <si>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</si>
  <si>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</si>
  <si>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</si>
  <si>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</si>
  <si>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</si>
  <si>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</si>
  <si>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</si>
  <si>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</si>
  <si>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</si>
  <si>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</si>
  <si>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</si>
  <si>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</si>
  <si>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</si>
  <si>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</si>
  <si>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</si>
  <si>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</si>
  <si>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</si>
  <si>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</si>
  <si>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</si>
  <si>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</si>
  <si>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</si>
  <si>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</si>
  <si>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</si>
  <si>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</si>
  <si>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</si>
  <si>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</si>
  <si>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</si>
  <si>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</si>
  <si>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</si>
  <si>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</si>
  <si>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</si>
  <si>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</si>
  <si>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</si>
  <si>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</si>
  <si>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</si>
  <si>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</si>
  <si>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</si>
  <si>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</si>
  <si>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</si>
  <si>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</si>
  <si>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</si>
  <si>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</si>
  <si>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</si>
  <si>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</si>
  <si>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</si>
  <si>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</si>
  <si>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</si>
  <si>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</si>
  <si>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</si>
  <si>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</si>
  <si>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</si>
  <si>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</si>
  <si>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</si>
  <si>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</si>
  <si>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</si>
  <si>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</si>
  <si>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</si>
  <si>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</si>
  <si>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</si>
  <si>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</si>
  <si>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</si>
  <si>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</si>
  <si>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</si>
  <si>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</si>
  <si>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</si>
  <si>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</si>
  <si>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</si>
  <si>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</si>
  <si>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</si>
  <si>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</si>
  <si>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</si>
  <si>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</si>
  <si>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</si>
  <si>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</si>
  <si>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</si>
  <si>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</si>
  <si>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</si>
  <si>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</si>
  <si>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</si>
  <si>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</si>
  <si>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</si>
  <si>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</si>
  <si>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</si>
  <si>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</si>
  <si>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</si>
  <si>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</si>
  <si>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</si>
  <si>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</si>
  <si>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</si>
  <si>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</si>
  <si>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</si>
  <si>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</si>
  <si>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</si>
  <si>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</si>
  <si>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</si>
  <si>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</si>
  <si>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</si>
  <si>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</si>
  <si>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</si>
  <si>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</si>
  <si>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</si>
  <si>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</si>
  <si>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</si>
  <si>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</si>
  <si>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</si>
  <si>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</si>
  <si>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</si>
  <si>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</si>
  <si>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</si>
  <si>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</si>
  <si>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</si>
  <si>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</si>
  <si>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</si>
  <si>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</si>
  <si>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</si>
  <si>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</si>
  <si>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</si>
  <si>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</si>
  <si>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</si>
  <si>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</si>
  <si>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</si>
  <si>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</si>
  <si>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</si>
  <si>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</si>
  <si>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</si>
  <si>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</si>
  <si>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</si>
  <si>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</si>
  <si>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</si>
  <si>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</si>
  <si>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</si>
  <si>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</si>
  <si>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</si>
  <si>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</si>
  <si>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</si>
  <si>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</si>
  <si>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</si>
  <si>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</si>
  <si>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</si>
  <si>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</si>
  <si>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</si>
  <si>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</si>
  <si>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</si>
  <si>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</si>
  <si>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</si>
  <si>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</si>
  <si>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</si>
  <si>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</si>
  <si>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</si>
  <si>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</si>
  <si>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</si>
  <si>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</si>
  <si>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</si>
  <si>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</si>
  <si>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</si>
  <si>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</si>
  <si>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</si>
  <si>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</si>
  <si>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</si>
  <si>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</si>
  <si>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</si>
  <si>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</si>
  <si>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</si>
  <si>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</si>
  <si>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</si>
  <si>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</si>
  <si>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</si>
  <si>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</si>
  <si>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</si>
  <si>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</si>
  <si>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</si>
  <si>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</si>
  <si>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</si>
  <si>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</si>
  <si>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</si>
  <si>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</si>
  <si>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</si>
  <si>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</si>
  <si>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</si>
  <si>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</si>
  <si>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</si>
  <si>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</si>
  <si>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</si>
  <si>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</si>
  <si>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</si>
  <si>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</si>
  <si>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</si>
  <si>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</si>
  <si>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</si>
  <si>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</si>
  <si>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</si>
  <si>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</si>
  <si>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</si>
  <si>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</si>
  <si>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</si>
  <si>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</si>
  <si>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</si>
  <si>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</si>
  <si>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</si>
  <si>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</si>
  <si>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</si>
  <si>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</si>
  <si>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</si>
  <si>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</si>
  <si>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</si>
  <si>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</si>
  <si>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</si>
  <si>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</si>
  <si>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</si>
  <si>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</si>
  <si>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</si>
  <si>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</si>
  <si>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</si>
  <si>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</si>
  <si>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</si>
  <si>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</si>
  <si>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</si>
  <si>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</si>
  <si>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</si>
  <si>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</si>
  <si>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</si>
  <si>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</si>
  <si>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</si>
  <si>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</si>
  <si>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</si>
  <si>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</si>
  <si>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</si>
  <si>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</si>
  <si>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</si>
  <si>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</si>
  <si>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</si>
  <si>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</si>
  <si>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</si>
  <si>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</si>
  <si>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</si>
  <si>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</si>
  <si>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</si>
  <si>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</si>
  <si>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</si>
  <si>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</si>
  <si>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</si>
  <si>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</si>
  <si>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</si>
  <si>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</si>
  <si>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</si>
  <si>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</si>
  <si>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</si>
  <si>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</si>
  <si>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</si>
  <si>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</si>
  <si>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</si>
  <si>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</si>
  <si>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</si>
  <si>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</si>
  <si>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</si>
  <si>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</si>
  <si>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</si>
  <si>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</si>
  <si>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</si>
  <si>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</si>
  <si>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</si>
  <si>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</si>
  <si>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</si>
  <si>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</si>
  <si>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</si>
  <si>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</si>
  <si>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</si>
  <si>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</si>
  <si>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</si>
  <si>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</si>
  <si>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</si>
  <si>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</si>
  <si>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</si>
  <si>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</si>
  <si>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</si>
  <si>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</si>
  <si>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</si>
  <si>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</si>
  <si>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</si>
  <si>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</si>
  <si>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</si>
  <si>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</si>
  <si>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</si>
  <si>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</si>
  <si>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</si>
  <si>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</si>
  <si>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</si>
  <si>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</si>
  <si>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</si>
  <si>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</si>
  <si>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</si>
  <si>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</si>
  <si>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</si>
  <si>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</si>
  <si>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</si>
  <si>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</si>
  <si>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</si>
  <si>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</si>
  <si>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</si>
  <si>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</si>
  <si>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</si>
  <si>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</si>
  <si>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</si>
  <si>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</si>
  <si>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</si>
  <si>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</si>
  <si>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</si>
  <si>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</si>
  <si>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</si>
  <si>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</si>
  <si>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</si>
  <si>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</si>
  <si>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</si>
  <si>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</si>
  <si>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</si>
  <si>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</si>
  <si>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</si>
  <si>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</si>
  <si>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</si>
  <si>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</si>
  <si>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</si>
  <si>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</si>
  <si>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</si>
  <si>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</si>
  <si>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</si>
  <si>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</si>
  <si>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</si>
  <si>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</si>
  <si>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</si>
  <si>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</si>
  <si>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</si>
  <si>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</si>
  <si>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</si>
  <si>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</si>
  <si>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</si>
  <si>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</si>
  <si>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</si>
  <si>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</si>
  <si>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</si>
  <si>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</si>
  <si>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</si>
  <si>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</si>
  <si>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</si>
  <si>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</si>
  <si>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</si>
  <si>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</si>
  <si>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</si>
  <si>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</si>
  <si>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</si>
  <si>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</si>
  <si>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</si>
  <si>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</si>
  <si>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</si>
  <si>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</si>
  <si>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</si>
  <si>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</si>
  <si>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</si>
  <si>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</si>
  <si>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</si>
  <si>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</si>
  <si>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</si>
  <si>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</si>
  <si>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</si>
  <si>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</si>
  <si>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</si>
  <si>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</si>
  <si>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</si>
  <si>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</si>
  <si>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</si>
  <si>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</si>
  <si>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</si>
  <si>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</si>
  <si>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</si>
  <si>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</si>
  <si>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</si>
  <si>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</si>
  <si>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</si>
  <si>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</si>
  <si>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</si>
  <si>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</si>
  <si>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</si>
  <si>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</si>
  <si>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</si>
  <si>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</si>
  <si>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</si>
  <si>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</si>
  <si>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</si>
  <si>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</si>
  <si>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</si>
  <si>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</si>
  <si>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</si>
  <si>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</si>
  <si>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</si>
  <si>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</si>
  <si>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</si>
  <si>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</si>
  <si>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</si>
  <si>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</si>
  <si>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</si>
  <si>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</si>
  <si>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</si>
  <si>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</si>
  <si>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</si>
  <si>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</si>
  <si>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</si>
  <si>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</si>
  <si>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</si>
  <si>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</si>
  <si>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</si>
  <si>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</si>
  <si>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</si>
  <si>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</si>
  <si>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</si>
  <si>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</si>
  <si>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</si>
  <si>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</si>
  <si>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</si>
  <si>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</si>
  <si>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</si>
  <si>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</si>
  <si>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</si>
  <si>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</si>
  <si>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</si>
  <si>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</si>
  <si>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</si>
  <si>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</si>
  <si>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</si>
  <si>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</si>
  <si>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</si>
  <si>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</si>
  <si>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</si>
  <si>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</si>
  <si>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</si>
  <si>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</si>
  <si>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</si>
  <si>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</si>
  <si>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</si>
  <si>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</si>
  <si>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</si>
  <si>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</si>
  <si>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</si>
  <si>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</si>
  <si>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</si>
  <si>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</si>
  <si>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</si>
  <si>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</si>
  <si>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</si>
  <si>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</si>
  <si>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</si>
  <si>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</si>
  <si>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</si>
  <si>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</si>
  <si>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</si>
  <si>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</si>
  <si>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</si>
  <si>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</si>
  <si>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</si>
  <si>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</si>
  <si>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</si>
  <si>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</si>
  <si>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</si>
  <si>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</si>
  <si>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</si>
  <si>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</si>
  <si>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</si>
  <si>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</si>
  <si>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</si>
  <si>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</si>
  <si>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</si>
  <si>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</si>
  <si>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</si>
  <si>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</si>
  <si>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</si>
  <si>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</si>
  <si>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</si>
  <si>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</si>
  <si>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</si>
  <si>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</si>
  <si>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</si>
  <si>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</si>
  <si>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</si>
  <si>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</si>
  <si>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</si>
  <si>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</si>
  <si>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</si>
  <si>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</si>
  <si>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</si>
  <si>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</si>
  <si>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</si>
  <si>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</si>
  <si>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</si>
  <si>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</si>
  <si>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</si>
  <si>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</si>
  <si>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</si>
  <si>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</si>
  <si>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</si>
  <si>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</si>
  <si>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</si>
  <si>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</si>
  <si>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</si>
  <si>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</si>
  <si>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</si>
  <si>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</si>
  <si>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</si>
  <si>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</si>
  <si>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</si>
  <si>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</si>
  <si>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</si>
  <si>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</si>
  <si>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</si>
  <si>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</si>
  <si>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</si>
  <si>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</si>
  <si>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</si>
  <si>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</si>
  <si>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</si>
  <si>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</si>
  <si>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</si>
  <si>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</si>
  <si>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</si>
  <si>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</si>
  <si>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</si>
  <si>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</si>
  <si>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</si>
  <si>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</si>
  <si>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</si>
  <si>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</si>
  <si>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</si>
  <si>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</si>
  <si>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</si>
  <si>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</si>
  <si>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</si>
  <si>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</si>
  <si>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</si>
  <si>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</si>
  <si>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</si>
  <si>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</si>
  <si>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</si>
  <si>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</si>
  <si>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</si>
  <si>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</si>
  <si>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</si>
  <si>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</si>
  <si>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</si>
  <si>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</si>
  <si>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</si>
  <si>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</si>
  <si>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</si>
  <si>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</si>
  <si>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</si>
  <si>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</si>
  <si>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</si>
  <si>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</si>
  <si>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</si>
  <si>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</si>
  <si>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</si>
  <si>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</si>
  <si>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</si>
  <si>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</si>
  <si>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</si>
  <si>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</si>
  <si>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</si>
  <si>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</si>
  <si>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</si>
  <si>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</si>
  <si>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</si>
  <si>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</si>
  <si>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</si>
  <si>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</si>
  <si>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</si>
  <si>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</si>
  <si>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</si>
  <si>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</si>
  <si>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</si>
  <si>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</si>
  <si>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</si>
  <si>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</si>
  <si>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</si>
  <si>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</si>
  <si>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</si>
  <si>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</si>
  <si>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</si>
  <si>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</si>
  <si>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</si>
  <si>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</si>
  <si>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</si>
  <si>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</si>
  <si>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</si>
  <si>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</si>
  <si>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</si>
  <si>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</si>
  <si>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</si>
  <si>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</si>
  <si>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</si>
  <si>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</si>
  <si>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</si>
  <si>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</si>
  <si>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</si>
  <si>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</si>
  <si>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</si>
  <si>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</si>
  <si>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</si>
  <si>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</si>
  <si>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</si>
  <si>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</si>
  <si>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</si>
  <si>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</si>
  <si>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</si>
  <si>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</si>
  <si>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</si>
  <si>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</si>
  <si>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</si>
  <si>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</si>
  <si>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</si>
  <si>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</si>
  <si>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</si>
  <si>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</si>
  <si>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</si>
  <si>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</si>
  <si>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</si>
  <si>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</si>
  <si>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</si>
  <si>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</si>
  <si>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</si>
  <si>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</si>
  <si>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</si>
  <si>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</si>
  <si>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</si>
  <si>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</si>
  <si>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</si>
  <si>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</si>
  <si>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</si>
  <si>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</si>
  <si>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</si>
  <si>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</si>
  <si>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</si>
  <si>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</si>
  <si>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</si>
  <si>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</si>
  <si>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</si>
  <si>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</si>
  <si>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</si>
  <si>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</si>
  <si>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</si>
  <si>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</si>
  <si>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</si>
  <si>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</si>
  <si>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</si>
  <si>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</si>
  <si>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</si>
  <si>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</si>
  <si>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</si>
  <si>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</si>
  <si>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</si>
  <si>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</si>
  <si>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</si>
  <si>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</si>
  <si>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</si>
  <si>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</si>
  <si>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</si>
  <si>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</si>
  <si>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</si>
  <si>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</si>
  <si>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</si>
  <si>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</si>
  <si>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</si>
  <si>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</si>
  <si>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</si>
  <si>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</si>
  <si>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</si>
  <si>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</si>
  <si>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</si>
  <si>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</si>
  <si>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</si>
  <si>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</si>
  <si>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</si>
  <si>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</si>
  <si>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</si>
  <si>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</si>
  <si>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</si>
  <si>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</si>
  <si>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</si>
  <si>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</si>
  <si>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</si>
  <si>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</si>
  <si>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</si>
  <si>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</si>
  <si>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</si>
  <si>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</si>
  <si>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</si>
  <si>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</si>
  <si>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</si>
  <si>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</si>
  <si>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</si>
  <si>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</si>
  <si>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</si>
  <si>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</si>
  <si>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</si>
  <si>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</si>
  <si>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</si>
  <si>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</si>
  <si>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</si>
  <si>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</si>
  <si>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</si>
  <si>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</si>
  <si>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</si>
  <si>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</si>
  <si>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</si>
  <si>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</si>
  <si>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</si>
  <si>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</si>
  <si>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</si>
  <si>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</si>
  <si>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</si>
  <si>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</si>
  <si>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</si>
  <si>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</si>
  <si>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</si>
  <si>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</si>
  <si>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</si>
  <si>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</si>
  <si>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</si>
  <si>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</si>
  <si>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</si>
  <si>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</si>
  <si>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</si>
  <si>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</si>
  <si>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</si>
  <si>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</si>
  <si>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</si>
  <si>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</si>
  <si>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</si>
  <si>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</si>
  <si>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</si>
  <si>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</si>
  <si>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</si>
  <si>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</si>
  <si>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</si>
  <si>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</si>
  <si>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</si>
  <si>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</si>
  <si>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</si>
  <si>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</si>
  <si>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</si>
  <si>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</si>
  <si>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</si>
  <si>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</si>
  <si>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</si>
  <si>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</si>
  <si>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</si>
  <si>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</si>
  <si>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</si>
  <si>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</si>
  <si>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</si>
  <si>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</si>
  <si>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</si>
  <si>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</si>
  <si>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</si>
  <si>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</si>
  <si>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</si>
  <si>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</si>
  <si>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</si>
  <si>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</si>
  <si>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</si>
  <si>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</si>
  <si>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</si>
  <si>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</si>
  <si>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</si>
  <si>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</si>
  <si>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</si>
  <si>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</si>
  <si>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</si>
  <si>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</si>
  <si>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</si>
  <si>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</si>
  <si>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</si>
  <si>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</si>
  <si>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</si>
  <si>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</si>
  <si>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</si>
  <si>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</si>
  <si>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</si>
  <si>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</si>
  <si>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</si>
  <si>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</si>
  <si>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</si>
  <si>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</si>
  <si>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</si>
  <si>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</si>
  <si>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</si>
  <si>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</si>
  <si>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</si>
  <si>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</si>
  <si>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</si>
  <si>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</si>
  <si>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</si>
  <si>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</si>
  <si>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</si>
  <si>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</si>
  <si>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</si>
  <si>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</si>
  <si>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</si>
  <si>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</si>
  <si>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</si>
  <si>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</si>
  <si>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</si>
  <si>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</si>
  <si>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</si>
  <si>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</si>
  <si>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</si>
  <si>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</si>
  <si>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</si>
  <si>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</si>
  <si>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</si>
  <si>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</si>
  <si>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</si>
  <si>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</si>
  <si>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</si>
  <si>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</si>
  <si>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</si>
  <si>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</si>
  <si>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</si>
  <si>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</si>
  <si>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</si>
  <si>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</si>
  <si>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</si>
  <si>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</si>
  <si>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</si>
  <si>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</si>
  <si>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</si>
  <si>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</si>
  <si>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</si>
  <si>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</si>
  <si>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</si>
  <si>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</si>
  <si>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</si>
  <si>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</si>
  <si>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</si>
  <si>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</si>
  <si>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</si>
  <si>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</si>
  <si>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</si>
  <si>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</si>
  <si>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</si>
  <si>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</si>
  <si>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</si>
  <si>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</si>
  <si>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</si>
  <si>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</si>
  <si>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</si>
  <si>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</si>
  <si>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</si>
  <si>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</si>
  <si>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</si>
  <si>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</si>
  <si>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</si>
  <si>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</si>
  <si>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</si>
  <si>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</si>
  <si>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</si>
  <si>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</si>
  <si>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</si>
  <si>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</si>
  <si>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</si>
  <si>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</si>
  <si>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</si>
  <si>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</si>
  <si>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</si>
  <si>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</si>
  <si>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</si>
  <si>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</si>
  <si>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</si>
  <si>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</si>
  <si>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</si>
  <si>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</si>
  <si>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</si>
  <si>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</si>
  <si>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</si>
  <si>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</si>
  <si>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</si>
  <si>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</si>
  <si>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</si>
  <si>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</si>
  <si>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</si>
  <si>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</si>
  <si>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</si>
  <si>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</si>
  <si>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</si>
  <si>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</si>
  <si>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</si>
  <si>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</si>
  <si>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</si>
  <si>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</si>
  <si>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</si>
  <si>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</si>
  <si>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</si>
  <si>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</si>
  <si>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</si>
  <si>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</si>
  <si>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</si>
  <si>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</si>
  <si>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</si>
  <si>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</si>
  <si>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</si>
  <si>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</si>
  <si>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</si>
  <si>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</si>
  <si>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</si>
  <si>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</si>
  <si>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</si>
  <si>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</si>
  <si>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</si>
  <si>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</si>
  <si>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</si>
  <si>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</si>
  <si>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</si>
  <si>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</si>
  <si>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</si>
  <si>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</si>
  <si>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</si>
  <si>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</si>
  <si>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</si>
  <si>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</si>
  <si>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</si>
  <si>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</si>
  <si>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</si>
  <si>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</si>
  <si>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</si>
  <si>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</si>
  <si>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</si>
  <si>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</si>
  <si>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</si>
  <si>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</si>
  <si>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</si>
  <si>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</si>
  <si>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</si>
  <si>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</si>
  <si>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</si>
  <si>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</si>
  <si>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</si>
  <si>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</si>
  <si>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</si>
  <si>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</si>
  <si>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</si>
  <si>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</si>
  <si>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</si>
  <si>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</si>
  <si>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</si>
  <si>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</si>
  <si>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</si>
  <si>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</si>
  <si>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</si>
  <si>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</si>
  <si>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</si>
  <si>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</si>
  <si>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</si>
  <si>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</si>
  <si>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</si>
  <si>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</si>
  <si>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</si>
  <si>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</si>
  <si>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</si>
  <si>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</si>
  <si>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</si>
  <si>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</si>
  <si>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</si>
  <si>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</si>
  <si>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</si>
  <si>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</si>
  <si>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</si>
  <si>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</si>
  <si>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</si>
  <si>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</si>
  <si>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</si>
  <si>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</si>
  <si>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</si>
  <si>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</si>
  <si>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</si>
  <si>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</si>
  <si>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</si>
  <si>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</si>
  <si>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</si>
  <si>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</si>
  <si>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</si>
  <si>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</si>
  <si>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</si>
  <si>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</si>
  <si>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</si>
  <si>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</si>
  <si>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</si>
  <si>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</si>
  <si>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</si>
  <si>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</si>
  <si>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</si>
  <si>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</si>
  <si>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</si>
  <si>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</si>
  <si>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</si>
  <si>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</si>
  <si>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</si>
  <si>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</si>
  <si>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</si>
  <si>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</si>
  <si>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</si>
  <si>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</si>
  <si>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</si>
  <si>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</si>
  <si>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</si>
  <si>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</si>
  <si>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</si>
  <si>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</si>
  <si>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</si>
  <si>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</si>
  <si>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</si>
  <si>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</si>
  <si>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</si>
  <si>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</si>
  <si>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</si>
  <si>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</si>
  <si>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</si>
  <si>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</si>
  <si>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</si>
  <si>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</si>
  <si>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</si>
  <si>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</si>
  <si>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</si>
  <si>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</si>
  <si>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</si>
  <si>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</si>
  <si>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</si>
  <si>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</si>
  <si>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</si>
  <si>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</si>
  <si>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</si>
  <si>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</si>
  <si>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</si>
  <si>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</si>
  <si>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</si>
  <si>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</si>
  <si>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</si>
  <si>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</si>
  <si>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</si>
  <si>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</si>
  <si>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</si>
  <si>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</si>
  <si>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</si>
  <si>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</si>
  <si>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</si>
  <si>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</si>
  <si>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</si>
  <si>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</si>
  <si>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</si>
  <si>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</si>
  <si>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</si>
  <si>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</si>
  <si>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</si>
  <si>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</si>
  <si>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</si>
  <si>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</si>
  <si>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</si>
  <si>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</si>
  <si>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</si>
  <si>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</si>
  <si>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</si>
  <si>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</si>
  <si>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</si>
  <si>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</si>
  <si>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</si>
  <si>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</si>
  <si>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</si>
  <si>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</si>
  <si>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</si>
  <si>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</si>
  <si>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</si>
  <si>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</si>
  <si>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</si>
  <si>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</si>
  <si>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</si>
  <si>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</si>
  <si>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</si>
  <si>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</si>
  <si>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</si>
  <si>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</si>
  <si>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</si>
  <si>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</si>
  <si>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</si>
  <si>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</si>
  <si>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</si>
  <si>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</si>
  <si>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</si>
  <si>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</si>
  <si>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</si>
  <si>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</si>
  <si>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</si>
  <si>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</si>
  <si>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</si>
  <si>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</si>
  <si>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</si>
  <si>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</si>
  <si>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</si>
  <si>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</si>
  <si>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</si>
  <si>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</si>
  <si>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</si>
  <si>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</si>
  <si>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</si>
  <si>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</si>
  <si>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</si>
  <si>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</si>
  <si>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</si>
  <si>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</si>
  <si>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</si>
  <si>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</si>
  <si>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</si>
  <si>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</si>
  <si>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</si>
  <si>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</si>
  <si>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</si>
  <si>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</si>
  <si>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</si>
  <si>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</si>
  <si>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</si>
  <si>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</si>
  <si>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</si>
  <si>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</si>
  <si>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</si>
  <si>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</si>
  <si>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</si>
  <si>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</si>
  <si>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</si>
  <si>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</si>
  <si>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</si>
  <si>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</si>
  <si>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</si>
  <si>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</si>
  <si>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</si>
  <si>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</si>
  <si>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</si>
  <si>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</si>
  <si>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</si>
  <si>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</si>
  <si>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</si>
  <si>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</si>
  <si>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</si>
  <si>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</si>
  <si>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</si>
  <si>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</si>
  <si>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</si>
  <si>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</si>
  <si>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</si>
  <si>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</si>
  <si>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</si>
  <si>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</si>
  <si>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</si>
  <si>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</si>
  <si>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</si>
  <si>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</si>
  <si>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</si>
  <si>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</si>
  <si>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</si>
  <si>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</si>
  <si>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</si>
  <si>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</si>
  <si>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</si>
  <si>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</si>
  <si>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</si>
  <si>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</si>
  <si>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</si>
  <si>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</si>
  <si>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</si>
  <si>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</si>
  <si>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</si>
  <si>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</si>
  <si>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</si>
  <si>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</si>
  <si>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</si>
  <si>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</si>
  <si>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</si>
  <si>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</si>
  <si>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</si>
  <si>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</si>
  <si>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</si>
  <si>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</si>
  <si>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</si>
  <si>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</si>
  <si>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</si>
  <si>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</si>
  <si>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</si>
  <si>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</si>
  <si>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</si>
  <si>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</si>
  <si>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</si>
  <si>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</si>
  <si>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</si>
  <si>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</si>
  <si>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</si>
  <si>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</si>
  <si>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</si>
  <si>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</si>
  <si>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</si>
  <si>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</si>
  <si>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</si>
  <si>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</si>
  <si>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</si>
  <si>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</si>
  <si>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</si>
  <si>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</si>
  <si>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</si>
  <si>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</si>
  <si>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</si>
  <si>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</si>
  <si>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</si>
  <si>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</si>
  <si>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</si>
  <si>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</si>
  <si>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</si>
  <si>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</si>
  <si>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</si>
  <si>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</si>
  <si>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</si>
  <si>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</si>
  <si>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</si>
  <si>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</si>
  <si>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</si>
  <si>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</si>
  <si>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</si>
  <si>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</si>
  <si>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</si>
  <si>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</si>
  <si>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</si>
  <si>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</si>
  <si>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</si>
  <si>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</si>
  <si>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</si>
  <si>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</si>
  <si>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</si>
  <si>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</si>
  <si>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</si>
  <si>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</si>
  <si>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</si>
  <si>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</si>
  <si>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</si>
  <si>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</si>
  <si>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</si>
  <si>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</si>
  <si>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</si>
  <si>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</si>
  <si>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</si>
  <si>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</si>
  <si>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</si>
  <si>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</si>
  <si>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</si>
  <si>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</si>
  <si>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</si>
  <si>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</si>
  <si>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</si>
  <si>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</si>
  <si>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</si>
  <si>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</si>
  <si>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</si>
  <si>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</si>
  <si>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</si>
  <si>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</si>
  <si>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</si>
  <si>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</si>
  <si>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</si>
  <si>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</si>
  <si>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</si>
  <si>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</si>
  <si>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</si>
  <si>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</si>
  <si>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</si>
  <si>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</si>
  <si>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</si>
  <si>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</si>
  <si>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</si>
  <si>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</si>
  <si>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</si>
  <si>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</si>
  <si>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</si>
  <si>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</si>
  <si>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</si>
  <si>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</si>
  <si>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</si>
  <si>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</si>
  <si>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</si>
  <si>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</si>
  <si>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</si>
  <si>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</si>
  <si>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</si>
  <si>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</si>
  <si>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</si>
  <si>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</si>
  <si>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</si>
  <si>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</si>
  <si>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</si>
  <si>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</si>
  <si>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</si>
  <si>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</si>
  <si>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</si>
  <si>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</si>
  <si>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</si>
  <si>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</si>
  <si>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</si>
  <si>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</si>
  <si>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</si>
  <si>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</si>
  <si>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</si>
  <si>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</si>
  <si>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</si>
  <si>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</si>
  <si>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</si>
  <si>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</si>
  <si>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</si>
  <si>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</si>
  <si>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</si>
  <si>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</si>
  <si>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</si>
  <si>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</si>
  <si>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</si>
  <si>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</si>
  <si>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</si>
  <si>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</si>
  <si>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</si>
  <si>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</si>
  <si>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</si>
  <si>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</si>
  <si>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</si>
  <si>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</si>
  <si>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</si>
  <si>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</si>
  <si>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</si>
  <si>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</si>
  <si>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</si>
  <si>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</si>
  <si>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</si>
  <si>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</si>
  <si>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</si>
  <si>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</si>
  <si>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</si>
  <si>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</si>
  <si>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</si>
  <si>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</si>
  <si>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</si>
  <si>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</si>
  <si>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</si>
  <si>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</si>
  <si>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</si>
  <si>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</si>
  <si>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</si>
  <si>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</si>
  <si>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</si>
  <si>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</si>
  <si>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</si>
  <si>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</si>
  <si>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</si>
  <si>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</si>
  <si>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</si>
  <si>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</si>
  <si>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</si>
  <si>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</si>
  <si>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</si>
  <si>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</si>
  <si>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</si>
  <si>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</si>
  <si>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</si>
  <si>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</si>
  <si>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</si>
  <si>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</si>
  <si>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</si>
  <si>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</si>
  <si>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</si>
  <si>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</si>
  <si>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</si>
  <si>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</si>
  <si>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</si>
  <si>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</si>
  <si>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</si>
  <si>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</si>
  <si>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</si>
  <si>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</si>
  <si>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</si>
  <si>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</si>
  <si>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</si>
  <si>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</si>
  <si>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</si>
  <si>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</si>
  <si>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</si>
  <si>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</si>
  <si>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</si>
  <si>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</si>
  <si>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</si>
  <si>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</si>
  <si>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</si>
  <si>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</si>
  <si>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</si>
  <si>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</si>
  <si>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</si>
  <si>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</si>
  <si>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</si>
  <si>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</si>
  <si>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</si>
  <si>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</si>
  <si>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</si>
  <si>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</si>
  <si>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</si>
  <si>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</si>
  <si>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</si>
  <si>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</si>
  <si>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</si>
  <si>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</si>
  <si>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</si>
  <si>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</si>
  <si>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</si>
  <si>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</si>
  <si>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</si>
  <si>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</si>
  <si>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</si>
  <si>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</si>
  <si>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</si>
  <si>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</si>
  <si>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</si>
  <si>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</si>
  <si>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</si>
  <si>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</si>
  <si>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</si>
  <si>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</si>
  <si>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</si>
  <si>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</si>
  <si>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</si>
  <si>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</si>
  <si>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</si>
  <si>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</si>
  <si>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</si>
  <si>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</si>
  <si>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</si>
  <si>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</si>
  <si>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</si>
  <si>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</si>
  <si>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</si>
  <si>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</si>
  <si>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</si>
  <si>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</si>
  <si>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</si>
  <si>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</si>
  <si>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</si>
  <si>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</si>
  <si>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</si>
  <si>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</si>
  <si>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</si>
  <si>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</si>
  <si>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</si>
  <si>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</si>
  <si>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</si>
  <si>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</si>
  <si>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</si>
  <si>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</si>
  <si>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</si>
  <si>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</si>
  <si>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</si>
  <si>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</si>
  <si>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</si>
  <si>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</si>
  <si>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</si>
  <si>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</si>
  <si>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</si>
  <si>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</si>
  <si>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</si>
  <si>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</si>
  <si>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</si>
  <si>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</si>
  <si>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</si>
  <si>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</si>
  <si>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</si>
  <si>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</si>
  <si>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</si>
  <si>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</si>
  <si>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</si>
  <si>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</si>
  <si>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</si>
  <si>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</si>
  <si>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</si>
  <si>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</si>
  <si>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</si>
  <si>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</si>
  <si>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</si>
  <si>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</si>
  <si>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</si>
  <si>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</si>
  <si>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</si>
  <si>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</si>
  <si>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</si>
  <si>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</si>
  <si>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</si>
  <si>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</si>
  <si>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</si>
  <si>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</si>
  <si>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</si>
  <si>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</si>
  <si>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</si>
  <si>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</si>
  <si>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</si>
  <si>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</si>
  <si>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</si>
  <si>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</si>
  <si>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</si>
  <si>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</si>
  <si>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</si>
  <si>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</si>
  <si>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</si>
  <si>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</si>
  <si>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</si>
  <si>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</si>
  <si>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</si>
  <si>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</si>
  <si>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</si>
  <si>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</si>
  <si>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</si>
  <si>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</si>
  <si>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</si>
  <si>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</si>
  <si>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</si>
  <si>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</si>
  <si>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</si>
  <si>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</si>
  <si>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</si>
  <si>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</si>
  <si>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</si>
  <si>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</si>
  <si>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</si>
  <si>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</si>
  <si>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</si>
  <si>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</si>
  <si>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</si>
  <si>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</si>
  <si>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</si>
  <si>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</si>
  <si>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</si>
  <si>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</si>
  <si>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</si>
  <si>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</si>
  <si>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</si>
  <si>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</si>
  <si>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</si>
  <si>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</si>
  <si>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</si>
  <si>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</si>
  <si>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</si>
  <si>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</si>
  <si>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</si>
  <si>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</si>
  <si>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</si>
  <si>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</si>
  <si>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</si>
  <si>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</si>
  <si>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</si>
  <si>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</si>
  <si>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</si>
  <si>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</si>
  <si>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</si>
  <si>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</si>
  <si>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</si>
  <si>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</si>
  <si>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</si>
  <si>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</si>
  <si>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</si>
  <si>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</si>
  <si>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</si>
  <si>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</si>
  <si>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</si>
  <si>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</si>
  <si>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</si>
  <si>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</si>
  <si>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</si>
  <si>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</si>
  <si>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</si>
  <si>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</si>
  <si>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</si>
  <si>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</si>
  <si>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</si>
  <si>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</si>
  <si>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</si>
  <si>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</si>
  <si>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</si>
  <si>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</si>
  <si>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</si>
  <si>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</si>
  <si>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</si>
  <si>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</si>
  <si>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</si>
  <si>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</si>
  <si>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</si>
  <si>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</si>
  <si>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</si>
  <si>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</si>
  <si>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</si>
  <si>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</si>
  <si>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</si>
  <si>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</si>
  <si>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</si>
  <si>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</si>
  <si>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</si>
  <si>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</si>
  <si>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</si>
  <si>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</si>
  <si>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</si>
  <si>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</si>
  <si>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</si>
  <si>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</si>
  <si>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</si>
  <si>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</si>
  <si>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</si>
  <si>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</si>
  <si>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</si>
  <si>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</si>
  <si>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</si>
  <si>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</si>
  <si>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</si>
  <si>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</si>
  <si>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</si>
  <si>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</si>
  <si>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</si>
  <si>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</si>
  <si>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</si>
  <si>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</si>
  <si>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</si>
  <si>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</si>
  <si>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</si>
  <si>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</si>
  <si>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</si>
  <si>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</si>
  <si>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</si>
  <si>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</si>
  <si>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</si>
  <si>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</si>
  <si>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</si>
  <si>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</si>
  <si>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</si>
  <si>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</si>
  <si>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</si>
  <si>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</si>
  <si>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</si>
  <si>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</si>
  <si>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</si>
  <si>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</si>
  <si>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</si>
  <si>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</si>
  <si>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</si>
  <si>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</si>
  <si>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</si>
  <si>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</si>
  <si>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</si>
  <si>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</si>
  <si>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</si>
  <si>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</si>
  <si>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</si>
  <si>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</si>
  <si>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</si>
  <si>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</si>
  <si>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</si>
  <si>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</si>
  <si>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</si>
  <si>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</si>
  <si>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</si>
  <si>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</si>
  <si>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</si>
  <si>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</si>
  <si>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</si>
  <si>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</si>
  <si>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</si>
  <si>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</si>
  <si>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</si>
  <si>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</si>
  <si>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</si>
  <si>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</si>
  <si>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</si>
  <si>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</si>
  <si>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</si>
  <si>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</si>
  <si>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</si>
  <si>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</si>
  <si>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</si>
  <si>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</si>
  <si>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</si>
  <si>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</si>
  <si>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</si>
  <si>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</si>
  <si>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</si>
  <si>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</si>
  <si>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</si>
  <si>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</si>
  <si>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</si>
  <si>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</si>
  <si>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</si>
  <si>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</si>
  <si>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</si>
  <si>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</si>
  <si>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</si>
  <si>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</si>
  <si>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</si>
  <si>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</si>
  <si>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</si>
  <si>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</si>
  <si>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</si>
  <si>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</si>
  <si>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</si>
  <si>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</si>
  <si>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</si>
  <si>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</si>
  <si>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</si>
  <si>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</si>
  <si>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</si>
  <si>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</si>
  <si>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</si>
  <si>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</si>
  <si>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</si>
  <si>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</si>
  <si>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</si>
  <si>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</si>
  <si>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</si>
  <si>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</si>
  <si>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</si>
  <si>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</si>
  <si>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</si>
  <si>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</si>
  <si>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</si>
  <si>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</si>
  <si>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</si>
  <si>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</si>
  <si>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</si>
  <si>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</si>
  <si>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</si>
  <si>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</si>
  <si>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</si>
  <si>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</si>
  <si>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</si>
  <si>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</si>
  <si>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</si>
  <si>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</si>
  <si>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</si>
  <si>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</si>
  <si>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</si>
  <si>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</si>
  <si>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</si>
  <si>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</si>
  <si>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</si>
  <si>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</si>
  <si>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</si>
  <si>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</si>
  <si>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</si>
  <si>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</si>
  <si>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</si>
  <si>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</si>
  <si>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</si>
  <si>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</si>
  <si>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</si>
  <si>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</si>
  <si>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</si>
  <si>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</si>
  <si>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</si>
  <si>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</si>
  <si>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</si>
  <si>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</si>
  <si>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</si>
  <si>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</si>
  <si>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</si>
  <si>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</si>
  <si>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</si>
  <si>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</si>
  <si>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</si>
  <si>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</si>
  <si>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</si>
  <si>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</si>
  <si>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</si>
  <si>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</si>
  <si>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</si>
  <si>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</si>
  <si>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</si>
  <si>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</si>
  <si>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</si>
  <si>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</si>
  <si>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</si>
  <si>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</si>
  <si>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</si>
  <si>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</si>
  <si>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</si>
  <si>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</si>
  <si>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</si>
  <si>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</si>
  <si>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</si>
  <si>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</si>
  <si>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</si>
  <si>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</si>
  <si>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</si>
  <si>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</si>
  <si>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</si>
  <si>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</si>
  <si>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</si>
  <si>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</si>
  <si>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</si>
  <si>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</si>
  <si>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</si>
  <si>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</si>
  <si>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</si>
  <si>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</si>
  <si>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</si>
  <si>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</si>
  <si>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</si>
  <si>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</si>
  <si>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</si>
  <si>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</si>
  <si>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</si>
  <si>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</si>
  <si>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</si>
  <si>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</si>
  <si>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</si>
  <si>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</si>
  <si>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</si>
  <si>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</si>
  <si>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</si>
  <si>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</si>
  <si>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</si>
  <si>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</si>
  <si>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</si>
  <si>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</si>
  <si>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</si>
  <si>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</si>
  <si>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</si>
  <si>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</si>
  <si>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</si>
  <si>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</si>
  <si>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</si>
  <si>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</si>
  <si>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</si>
  <si>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</si>
  <si>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</si>
  <si>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</si>
  <si>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</si>
  <si>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</si>
  <si>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</si>
  <si>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</si>
  <si>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</si>
  <si>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</si>
  <si>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</si>
  <si>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</si>
  <si>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</si>
  <si>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</si>
  <si>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</si>
  <si>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</si>
  <si>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</si>
  <si>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</si>
  <si>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</si>
  <si>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</si>
  <si>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</si>
  <si>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</si>
  <si>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</si>
  <si>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</si>
  <si>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</si>
  <si>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</si>
  <si>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</si>
  <si>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</si>
  <si>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</si>
  <si>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</si>
  <si>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</si>
  <si>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</si>
  <si>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</si>
  <si>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</si>
  <si>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</si>
  <si>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</si>
  <si>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</si>
  <si>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</si>
  <si>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</si>
  <si>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</si>
  <si>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</si>
  <si>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</si>
  <si>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</si>
  <si>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</si>
  <si>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</si>
  <si>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</si>
  <si>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</si>
  <si>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</si>
  <si>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</si>
  <si>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</si>
  <si>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</si>
  <si>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</si>
  <si>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</si>
  <si>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</si>
  <si>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</si>
  <si>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</si>
  <si>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</si>
  <si>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</si>
  <si>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</si>
  <si>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</si>
  <si>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</si>
  <si>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</si>
  <si>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</si>
  <si>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</si>
  <si>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</si>
  <si>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</si>
  <si>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</si>
  <si>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</si>
  <si>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</si>
  <si>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</si>
  <si>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</si>
  <si>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</si>
  <si>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</si>
  <si>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</si>
  <si>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</si>
  <si>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</si>
  <si>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</si>
  <si>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</si>
  <si>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</si>
  <si>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</si>
  <si>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</si>
  <si>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</si>
  <si>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</si>
  <si>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</si>
  <si>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</si>
  <si>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</si>
  <si>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</si>
  <si>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</si>
  <si>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</si>
  <si>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</si>
  <si>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</si>
  <si>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</si>
  <si>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</si>
  <si>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</si>
  <si>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</si>
  <si>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</si>
  <si>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</si>
  <si>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</si>
  <si>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</si>
  <si>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</si>
  <si>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</si>
  <si>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</si>
  <si>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</si>
  <si>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</si>
  <si>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</si>
  <si>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</si>
  <si>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</si>
  <si>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</si>
  <si>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</si>
  <si>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</si>
  <si>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</si>
  <si>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</si>
  <si>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</si>
  <si>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</si>
  <si>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</si>
  <si>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</si>
  <si>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</si>
  <si>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</si>
  <si>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</si>
  <si>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</si>
  <si>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</si>
  <si>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</si>
  <si>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</si>
  <si>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</si>
  <si>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</si>
  <si>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</si>
  <si>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</si>
  <si>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</si>
  <si>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</si>
  <si>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</si>
  <si>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</si>
  <si>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</si>
  <si>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</si>
  <si>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</si>
  <si>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</si>
  <si>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</si>
  <si>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</si>
  <si>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</si>
  <si>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</si>
  <si>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</si>
  <si>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</si>
  <si>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</si>
  <si>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</si>
  <si>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</si>
  <si>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</si>
  <si>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</si>
  <si>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</si>
  <si>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</si>
  <si>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</si>
  <si>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</si>
  <si>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</si>
  <si>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</si>
  <si>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</si>
  <si>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</si>
  <si>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</si>
  <si>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</si>
  <si>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</si>
  <si>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</si>
  <si>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</si>
  <si>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</si>
  <si>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</si>
  <si>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</si>
  <si>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</si>
  <si>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</si>
  <si>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</si>
  <si>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</si>
  <si>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</si>
  <si>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</si>
  <si>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</si>
  <si>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</si>
  <si>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</si>
  <si>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</si>
  <si>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</si>
  <si>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</si>
  <si>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</si>
  <si>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</si>
  <si>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</si>
  <si>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</si>
  <si>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</si>
  <si>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</si>
  <si>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</si>
  <si>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</si>
  <si>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</si>
  <si>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</si>
  <si>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</si>
  <si>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</si>
  <si>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</si>
  <si>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</si>
  <si>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</si>
  <si>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</si>
  <si>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</si>
  <si>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</si>
  <si>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</si>
  <si>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</si>
  <si>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</si>
  <si>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</si>
  <si>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</si>
  <si>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</si>
  <si>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</si>
  <si>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</si>
  <si>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</si>
  <si>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</si>
  <si>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</si>
  <si>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</si>
  <si>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</si>
  <si>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</si>
  <si>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</si>
  <si>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</si>
  <si>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</si>
  <si>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</si>
  <si>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</si>
  <si>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</si>
  <si>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</si>
  <si>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</si>
  <si>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</si>
  <si>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</si>
  <si>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</si>
  <si>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</si>
  <si>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</si>
  <si>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</si>
  <si>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</si>
  <si>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</si>
  <si>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</si>
  <si>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</si>
  <si>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</si>
  <si>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</si>
  <si>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</si>
  <si>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</si>
  <si>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</si>
  <si>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</si>
  <si>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</si>
  <si>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</si>
  <si>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</si>
  <si>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</si>
  <si>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</si>
  <si>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</si>
  <si>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</si>
  <si>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</si>
  <si>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</si>
  <si>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</si>
  <si>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</si>
  <si>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</si>
  <si>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</si>
  <si>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</si>
  <si>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</si>
  <si>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</si>
  <si>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</si>
  <si>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</si>
  <si>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</si>
  <si>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</si>
  <si>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</si>
  <si>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</si>
  <si>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</si>
  <si>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</si>
  <si>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</si>
  <si>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</si>
  <si>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</si>
  <si>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</si>
  <si>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</si>
  <si>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</si>
  <si>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</si>
  <si>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</si>
  <si>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</si>
  <si>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</si>
  <si>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</si>
  <si>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</si>
  <si>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</si>
  <si>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</si>
  <si>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</si>
  <si>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</si>
  <si>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</si>
  <si>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</si>
  <si>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</si>
  <si>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</si>
  <si>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</si>
  <si>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</si>
  <si>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</si>
  <si>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</si>
  <si>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</si>
  <si>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</si>
  <si>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</si>
  <si>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</si>
  <si>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</si>
  <si>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</si>
  <si>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</si>
  <si>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</si>
  <si>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</si>
  <si>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</si>
  <si>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</si>
  <si>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</si>
  <si>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</si>
  <si>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</si>
  <si>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</si>
  <si>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</si>
  <si>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</si>
  <si>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</si>
  <si>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</si>
  <si>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</si>
  <si>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</si>
  <si>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</si>
  <si>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</si>
  <si>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</si>
  <si>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</si>
  <si>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</si>
  <si>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</si>
  <si>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</si>
  <si>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</si>
  <si>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</si>
  <si>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</si>
  <si>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</si>
  <si>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</si>
  <si>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</si>
  <si>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</si>
  <si>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</si>
  <si>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</si>
  <si>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</si>
  <si>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</si>
  <si>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</si>
  <si>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</si>
  <si>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</si>
  <si>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</si>
  <si>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</si>
  <si>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</si>
  <si>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</si>
  <si>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</si>
  <si>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</si>
  <si>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</si>
  <si>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</si>
  <si>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</si>
  <si>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</si>
  <si>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</si>
  <si>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</si>
  <si>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</si>
  <si>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</si>
  <si>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</si>
  <si>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</si>
  <si>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</si>
  <si>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</si>
  <si>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</si>
  <si>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</si>
  <si>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</si>
  <si>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</si>
  <si>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</si>
  <si>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</si>
  <si>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</si>
  <si>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</si>
  <si>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</si>
  <si>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</si>
  <si>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</si>
  <si>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</si>
  <si>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</si>
  <si>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</si>
  <si>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</si>
  <si>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</si>
  <si>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</si>
  <si>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</si>
  <si>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</si>
  <si>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</si>
  <si>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</si>
  <si>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</si>
  <si>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</si>
  <si>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</si>
  <si>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</si>
  <si>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</si>
  <si>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</si>
  <si>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</si>
  <si>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</si>
  <si>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</si>
  <si>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</si>
  <si>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</si>
  <si>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</si>
  <si>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</si>
  <si>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</si>
  <si>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</si>
  <si>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</si>
  <si>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</si>
  <si>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</si>
  <si>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</si>
  <si>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</si>
  <si>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</si>
  <si>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</si>
  <si>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</si>
  <si>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</si>
  <si>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</si>
  <si>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</si>
  <si>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</si>
  <si>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</si>
  <si>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</si>
  <si>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</si>
  <si>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</si>
  <si>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</si>
  <si>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</si>
  <si>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</si>
  <si>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</si>
  <si>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</si>
  <si>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</si>
  <si>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</si>
  <si>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</si>
  <si>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</si>
  <si>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</si>
  <si>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</si>
  <si>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</si>
  <si>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</si>
  <si>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</si>
  <si>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</si>
  <si>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</si>
  <si>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</si>
  <si>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</si>
  <si>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</si>
  <si>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</si>
  <si>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</si>
  <si>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</si>
  <si>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</si>
  <si>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</si>
  <si>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</si>
  <si>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</si>
  <si>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</si>
  <si>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</si>
  <si>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</si>
  <si>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</si>
  <si>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</si>
  <si>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</si>
  <si>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</si>
  <si>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</si>
  <si>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</si>
  <si>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</si>
  <si>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</si>
  <si>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</si>
  <si>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</si>
  <si>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</si>
  <si>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</si>
  <si>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</si>
  <si>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</si>
  <si>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</si>
  <si>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</si>
  <si>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</si>
  <si>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</si>
  <si>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</si>
  <si>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</si>
  <si>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</si>
  <si>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</si>
  <si>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</si>
  <si>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</si>
  <si>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</si>
  <si>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</si>
  <si>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</si>
  <si>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</si>
  <si>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</si>
  <si>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</si>
  <si>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</si>
  <si>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</si>
  <si>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</si>
  <si>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</si>
  <si>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</si>
  <si>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</si>
  <si>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</si>
  <si>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</si>
  <si>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</si>
  <si>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</si>
  <si>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</si>
  <si>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</si>
  <si>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</si>
  <si>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</si>
  <si>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</si>
  <si>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</si>
  <si>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</si>
  <si>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</si>
  <si>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</si>
  <si>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</si>
  <si>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</si>
  <si>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</si>
  <si>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</si>
  <si>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</si>
  <si>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</si>
  <si>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</si>
  <si>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</si>
  <si>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</si>
  <si>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</si>
  <si>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</si>
  <si>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</si>
  <si>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</si>
  <si>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</si>
  <si>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</si>
  <si>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</si>
  <si>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</si>
  <si>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</si>
  <si>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</si>
  <si>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</si>
  <si>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</si>
  <si>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</si>
  <si>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</si>
  <si>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</si>
  <si>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</si>
  <si>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</si>
  <si>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</si>
  <si>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</si>
  <si>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</si>
  <si>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</si>
  <si>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</si>
  <si>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</si>
  <si>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</si>
  <si>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</si>
  <si>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</si>
  <si>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</si>
  <si>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</si>
  <si>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</si>
  <si>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</si>
  <si>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</si>
  <si>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</si>
  <si>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</si>
  <si>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</si>
  <si>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</si>
  <si>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</si>
  <si>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</si>
  <si>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</si>
  <si>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</si>
  <si>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</si>
  <si>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</si>
  <si>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</si>
  <si>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</si>
  <si>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</si>
  <si>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</si>
  <si>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</si>
  <si>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</si>
  <si>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</si>
  <si>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</si>
  <si>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</si>
  <si>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</si>
  <si>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</si>
  <si>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</si>
  <si>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</si>
  <si>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</si>
  <si>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</si>
  <si>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</si>
  <si>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</si>
  <si>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</si>
  <si>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</si>
  <si>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</si>
  <si>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</si>
  <si>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</si>
  <si>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</si>
  <si>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</si>
  <si>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</si>
  <si>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</si>
  <si>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</si>
  <si>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</si>
  <si>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</si>
  <si>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</si>
  <si>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</si>
  <si>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</si>
  <si>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</si>
  <si>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</si>
  <si>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</si>
  <si>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</si>
  <si>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</si>
  <si>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</si>
  <si>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</si>
  <si>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</si>
  <si>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</si>
  <si>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</si>
  <si>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</si>
  <si>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</si>
  <si>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</si>
  <si>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</si>
  <si>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</si>
  <si>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</si>
  <si>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</si>
  <si>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</si>
  <si>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</si>
  <si>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</si>
  <si>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</si>
  <si>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</si>
  <si>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</si>
  <si>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</si>
  <si>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</si>
  <si>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</si>
  <si>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</si>
  <si>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</si>
  <si>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</si>
  <si>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</si>
  <si>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</si>
  <si>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</si>
  <si>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</si>
  <si>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</si>
  <si>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</si>
  <si>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</si>
  <si>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</si>
  <si>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</si>
  <si>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</si>
  <si>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</si>
  <si>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</si>
  <si>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</si>
  <si>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</si>
  <si>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</si>
  <si>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</si>
  <si>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</si>
  <si>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</si>
  <si>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</si>
  <si>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</si>
  <si>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</si>
  <si>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</si>
  <si>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</si>
  <si>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</si>
  <si>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</si>
  <si>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</si>
  <si>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</si>
  <si>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</si>
  <si>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</si>
  <si>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</si>
  <si>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</si>
  <si>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</si>
  <si>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</si>
  <si>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</si>
  <si>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</si>
  <si>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</si>
  <si>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</si>
  <si>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</si>
  <si>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</si>
  <si>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</si>
  <si>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</si>
  <si>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</si>
  <si>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</si>
  <si>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</si>
  <si>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</si>
  <si>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</si>
  <si>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</si>
  <si>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</si>
  <si>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</si>
  <si>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</si>
  <si>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</si>
  <si>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</si>
  <si>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</si>
  <si>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</si>
  <si>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</si>
  <si>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</si>
  <si>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</si>
  <si>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</si>
  <si>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</si>
  <si>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</si>
  <si>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</si>
  <si>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</si>
  <si>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</si>
  <si>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</si>
  <si>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</si>
  <si>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</si>
  <si>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</si>
  <si>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</si>
  <si>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</si>
  <si>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</si>
  <si>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</si>
  <si>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</si>
  <si>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</si>
  <si>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</si>
  <si>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</si>
  <si>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</si>
  <si>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</si>
  <si>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</si>
  <si>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</si>
  <si>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</si>
  <si>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</si>
  <si>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</si>
  <si>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</si>
  <si>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</si>
  <si>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</si>
  <si>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</si>
  <si>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</si>
  <si>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</si>
  <si>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</si>
  <si>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</si>
  <si>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</si>
  <si>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</si>
  <si>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</si>
  <si>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</si>
  <si>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</si>
  <si>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</si>
  <si>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</si>
  <si>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</si>
  <si>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</si>
  <si>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</si>
  <si>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</si>
  <si>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</si>
  <si>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</si>
  <si>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</si>
  <si>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</si>
  <si>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</si>
  <si>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</si>
  <si>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</si>
  <si>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</si>
  <si>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</si>
  <si>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</si>
  <si>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</si>
  <si>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</si>
  <si>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</si>
  <si>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</si>
  <si>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</si>
  <si>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</si>
  <si>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</si>
  <si>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</si>
  <si>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</si>
  <si>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</si>
  <si>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</si>
  <si>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</si>
  <si>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</si>
  <si>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</si>
  <si>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</si>
  <si>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</si>
  <si>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</si>
  <si>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</si>
  <si>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</si>
  <si>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</si>
  <si>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</si>
  <si>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</si>
  <si>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</si>
  <si>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</si>
  <si>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</si>
  <si>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</si>
  <si>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</si>
  <si>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</si>
  <si>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</si>
  <si>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</si>
  <si>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</si>
  <si>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</si>
  <si>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</si>
  <si>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</si>
  <si>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</si>
  <si>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</si>
  <si>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</si>
  <si>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</si>
  <si>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</si>
  <si>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</si>
  <si>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</si>
  <si>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</si>
  <si>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</si>
  <si>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</si>
  <si>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</si>
  <si>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</si>
  <si>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</si>
  <si>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</si>
  <si>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</si>
  <si>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</si>
  <si>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</si>
  <si>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</si>
  <si>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</si>
  <si>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</si>
  <si>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</si>
  <si>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</si>
  <si>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</si>
  <si>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</si>
  <si>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</si>
  <si>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</si>
  <si>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</si>
  <si>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</si>
  <si>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</si>
  <si>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</si>
  <si>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</si>
  <si>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</si>
  <si>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</si>
  <si>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</si>
  <si>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</si>
  <si>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</si>
  <si>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</si>
  <si>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</si>
  <si>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</si>
  <si>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</si>
  <si>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</si>
  <si>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</si>
  <si>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</si>
  <si>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</si>
  <si>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</si>
  <si>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</si>
  <si>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</si>
  <si>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</si>
  <si>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</si>
  <si>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</si>
  <si>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</si>
  <si>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</si>
  <si>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</si>
  <si>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</si>
  <si>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</si>
  <si>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</si>
  <si>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</si>
  <si>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</si>
  <si>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</si>
  <si>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</si>
  <si>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</si>
  <si>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</si>
  <si>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</si>
  <si>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</si>
  <si>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</si>
  <si>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</si>
  <si>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</si>
  <si>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</si>
  <si>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</si>
  <si>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</si>
  <si>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</si>
  <si>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</si>
  <si>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</si>
  <si>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</si>
  <si>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</si>
  <si>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</si>
  <si>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</si>
  <si>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</si>
  <si>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</si>
  <si>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</si>
  <si>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</si>
  <si>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</si>
  <si>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</si>
  <si>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</si>
  <si>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</si>
  <si>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</si>
  <si>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</si>
  <si>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</si>
  <si>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</si>
  <si>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</si>
  <si>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</si>
  <si>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</si>
  <si>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</si>
  <si>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</si>
  <si>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</si>
  <si>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</si>
  <si>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</si>
  <si>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</si>
  <si>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</si>
  <si>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</si>
  <si>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</si>
  <si>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</si>
  <si>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</si>
  <si>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</si>
  <si>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</si>
  <si>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</si>
  <si>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</si>
  <si>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</si>
  <si>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</si>
  <si>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</si>
  <si>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</si>
  <si>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</si>
  <si>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</si>
  <si>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</si>
  <si>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</si>
  <si>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</si>
  <si>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</si>
  <si>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</si>
  <si>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</si>
  <si>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</si>
  <si>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</si>
  <si>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</si>
  <si>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</si>
  <si>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</si>
  <si>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</si>
  <si>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</si>
  <si>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</si>
  <si>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</si>
  <si>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</si>
  <si>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</si>
  <si>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</si>
  <si>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</si>
  <si>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</si>
  <si>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</si>
  <si>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</si>
  <si>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</si>
  <si>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</si>
  <si>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</si>
  <si>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</si>
  <si>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</si>
  <si>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</si>
  <si>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</si>
  <si>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</si>
  <si>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</si>
  <si>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</si>
  <si>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</si>
  <si>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</si>
  <si>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</si>
  <si>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</si>
  <si>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</si>
  <si>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</si>
  <si>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</si>
  <si>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</si>
  <si>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</si>
  <si>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</si>
  <si>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</si>
  <si>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</si>
  <si>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</si>
  <si>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</si>
  <si>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</si>
  <si>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</si>
  <si>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</si>
  <si>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</si>
  <si>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</si>
  <si>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</si>
  <si>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</si>
  <si>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</si>
  <si>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</si>
  <si>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</si>
  <si>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</si>
  <si>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</si>
  <si>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</si>
  <si>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</si>
  <si>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</si>
  <si>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</si>
  <si>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</si>
  <si>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</si>
  <si>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</si>
  <si>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</si>
  <si>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</si>
  <si>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</si>
  <si>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</si>
  <si>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</si>
  <si>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</si>
  <si>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</si>
  <si>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</si>
  <si>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</si>
  <si>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</si>
  <si>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</si>
  <si>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</si>
  <si>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</si>
  <si>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</si>
  <si>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</si>
  <si>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</si>
  <si>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</si>
  <si>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</si>
  <si>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</si>
  <si>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</si>
  <si>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</si>
  <si>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</si>
  <si>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</si>
  <si>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</si>
  <si>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</si>
  <si>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</si>
  <si>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</si>
  <si>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</si>
  <si>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</si>
  <si>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</si>
  <si>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</si>
  <si>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</si>
  <si>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</si>
  <si>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</si>
  <si>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</si>
  <si>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</si>
  <si>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</si>
  <si>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</si>
  <si>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</si>
  <si>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</si>
  <si>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</si>
  <si>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</si>
  <si>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</si>
  <si>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</si>
  <si>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</si>
  <si>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</si>
  <si>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</si>
  <si>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</si>
  <si>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</si>
  <si>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</si>
  <si>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</si>
  <si>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</si>
  <si>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</si>
  <si>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</si>
  <si>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</si>
  <si>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</si>
  <si>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</si>
  <si>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</si>
  <si>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</si>
  <si>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</si>
  <si>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</si>
  <si>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</si>
  <si>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</si>
  <si>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</si>
  <si>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</si>
  <si>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</si>
  <si>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</si>
  <si>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</si>
  <si>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</si>
  <si>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</si>
  <si>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</si>
  <si>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</si>
  <si>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</si>
  <si>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</si>
  <si>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</si>
  <si>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</si>
  <si>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</si>
  <si>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</si>
  <si>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</si>
  <si>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</si>
  <si>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</si>
  <si>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</si>
  <si>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</si>
  <si>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</si>
  <si>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</si>
  <si>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</si>
  <si>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</si>
  <si>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</si>
  <si>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</si>
  <si>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</si>
  <si>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</si>
  <si>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</si>
  <si>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</si>
  <si>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</si>
  <si>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</si>
  <si>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</si>
  <si>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</si>
  <si>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</si>
  <si>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</si>
  <si>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</si>
  <si>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</si>
  <si>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</si>
  <si>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</si>
  <si>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</si>
  <si>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</si>
  <si>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</si>
  <si>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</si>
  <si>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</si>
  <si>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</si>
  <si>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</si>
  <si>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</si>
  <si>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</si>
  <si>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</si>
  <si>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</si>
  <si>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</si>
  <si>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</si>
  <si>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</si>
  <si>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</si>
  <si>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</si>
  <si>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</si>
  <si>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</si>
  <si>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</si>
  <si>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</si>
  <si>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</si>
  <si>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</si>
  <si>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</si>
  <si>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</si>
  <si>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</si>
  <si>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</si>
  <si>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</si>
  <si>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</si>
  <si>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</si>
  <si>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</si>
  <si>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</si>
  <si>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</si>
  <si>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</si>
  <si>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</si>
  <si>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</si>
  <si>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</si>
  <si>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</si>
  <si>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</si>
  <si>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</si>
  <si>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</si>
  <si>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</si>
  <si>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</si>
  <si>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</si>
  <si>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</si>
  <si>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</si>
  <si>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</si>
  <si>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</si>
  <si>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</si>
  <si>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</si>
  <si>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</si>
  <si>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</si>
  <si>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</si>
  <si>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</si>
  <si>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</si>
  <si>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</si>
  <si>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</si>
  <si>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</si>
  <si>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</si>
  <si>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</si>
  <si>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</si>
  <si>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</si>
  <si>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</si>
  <si>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</si>
  <si>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</si>
  <si>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</si>
  <si>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</si>
  <si>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</si>
  <si>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</si>
  <si>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</si>
  <si>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</si>
  <si>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</si>
  <si>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</si>
  <si>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</si>
  <si>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</si>
  <si>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</si>
  <si>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</si>
  <si>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</si>
  <si>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</si>
  <si>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</si>
  <si>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</si>
  <si>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</si>
  <si>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</si>
  <si>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</si>
  <si>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</si>
  <si>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</si>
  <si>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</si>
  <si>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</si>
  <si>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</si>
  <si>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</si>
  <si>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</si>
  <si>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</si>
  <si>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</si>
  <si>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</si>
  <si>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</si>
  <si>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</si>
  <si>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</si>
  <si>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</si>
  <si>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</si>
  <si>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</si>
  <si>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</si>
  <si>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</si>
  <si>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</si>
  <si>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</si>
  <si>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</si>
  <si>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</si>
  <si>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</si>
  <si>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</si>
  <si>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</si>
  <si>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</si>
  <si>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</si>
  <si>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</si>
  <si>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</si>
  <si>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</si>
  <si>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</si>
  <si>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</si>
  <si>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</si>
  <si>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</si>
  <si>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</si>
  <si>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</si>
  <si>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</si>
  <si>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</si>
  <si>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</si>
  <si>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</si>
  <si>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</si>
  <si>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</si>
  <si>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</si>
  <si>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</si>
  <si>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</si>
  <si>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</si>
  <si>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</si>
  <si>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</si>
  <si>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</si>
  <si>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</si>
  <si>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</si>
  <si>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</si>
  <si>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</si>
  <si>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</si>
  <si>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</si>
  <si>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</si>
  <si>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</si>
  <si>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</si>
  <si>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</si>
  <si>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</si>
  <si>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</si>
  <si>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</si>
  <si>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</si>
  <si>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</si>
  <si>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</si>
  <si>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</si>
  <si>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</si>
  <si>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</si>
  <si>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</si>
  <si>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</si>
  <si>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</si>
  <si>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</si>
  <si>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</si>
  <si>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</si>
  <si>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</si>
  <si>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</si>
  <si>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</si>
  <si>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</si>
  <si>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</si>
  <si>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</si>
  <si>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</si>
  <si>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</si>
  <si>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</si>
  <si>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</si>
  <si>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</si>
  <si>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</si>
  <si>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</si>
  <si>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</si>
  <si>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</si>
  <si>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</si>
  <si>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</si>
  <si>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</si>
  <si>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</si>
  <si>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</si>
  <si>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</si>
  <si>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</si>
  <si>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</si>
  <si>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</si>
  <si>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</si>
  <si>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</si>
  <si>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</si>
  <si>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</si>
  <si>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</si>
  <si>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</si>
  <si>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</si>
  <si>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</si>
  <si>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</si>
  <si>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</si>
  <si>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</si>
  <si>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</si>
  <si>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</si>
  <si>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</si>
  <si>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</si>
  <si>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</si>
  <si>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</si>
  <si>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</si>
  <si>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</si>
  <si>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</si>
  <si>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</si>
  <si>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</si>
  <si>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</si>
  <si>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</si>
  <si>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</si>
  <si>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</si>
  <si>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</si>
  <si>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</si>
  <si>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</si>
  <si>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</si>
  <si>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</si>
  <si>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</si>
  <si>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</si>
  <si>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</si>
  <si>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</si>
  <si>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</si>
  <si>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</si>
  <si>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</si>
  <si>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</si>
  <si>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</si>
  <si>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</si>
  <si>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</si>
  <si>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</si>
  <si>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</si>
  <si>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</si>
  <si>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</si>
  <si>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</si>
  <si>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</si>
  <si>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</si>
  <si>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</si>
  <si>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</si>
  <si>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</si>
  <si>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</si>
  <si>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</si>
  <si>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</si>
  <si>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</si>
  <si>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</si>
  <si>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</si>
  <si>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</si>
  <si>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</si>
  <si>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</si>
  <si>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</si>
  <si>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</si>
  <si>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</si>
  <si>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</si>
  <si>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</si>
  <si>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</si>
  <si>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</si>
  <si>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</si>
  <si>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</si>
  <si>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</si>
  <si>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</si>
  <si>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</si>
  <si>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</si>
  <si>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</si>
  <si>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</si>
  <si>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</si>
  <si>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</si>
  <si>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</si>
  <si>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</si>
  <si>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</si>
  <si>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</si>
  <si>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</si>
  <si>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</si>
  <si>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</si>
  <si>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</si>
  <si>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</si>
  <si>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</si>
  <si>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</si>
  <si>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</si>
  <si>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</si>
  <si>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</si>
  <si>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</si>
  <si>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</si>
  <si>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</si>
  <si>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</si>
  <si>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</si>
  <si>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</si>
  <si>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</si>
  <si>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</si>
  <si>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</si>
  <si>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</si>
  <si>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</si>
  <si>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</si>
  <si>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</si>
  <si>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</si>
  <si>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</si>
  <si>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</si>
  <si>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</si>
  <si>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</si>
  <si>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</si>
  <si>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</si>
  <si>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</si>
  <si>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</si>
  <si>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</si>
  <si>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</si>
  <si>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</si>
  <si>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</si>
  <si>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</si>
  <si>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</si>
  <si>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</si>
  <si>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</si>
  <si>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</si>
  <si>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</si>
  <si>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</si>
  <si>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</si>
  <si>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</si>
  <si>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</si>
  <si>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</si>
  <si>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</si>
  <si>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</si>
  <si>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</si>
  <si>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</si>
  <si>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</si>
  <si>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</si>
  <si>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</si>
  <si>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</si>
  <si>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</si>
  <si>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</si>
  <si>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</si>
  <si>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</si>
  <si>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</si>
  <si>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</si>
  <si>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</si>
  <si>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</si>
  <si>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</si>
  <si>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</si>
  <si>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</si>
  <si>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</si>
  <si>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</si>
  <si>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</si>
  <si>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</si>
  <si>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</si>
  <si>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</si>
  <si>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</si>
  <si>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</si>
  <si>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</si>
  <si>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</si>
  <si>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</si>
  <si>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</si>
  <si>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</si>
  <si>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</si>
  <si>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</si>
  <si>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</si>
  <si>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</si>
  <si>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</si>
  <si>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</si>
  <si>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</si>
  <si>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</si>
  <si>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</si>
  <si>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</si>
  <si>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</si>
  <si>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</si>
  <si>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</si>
  <si>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</si>
  <si>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</si>
  <si>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</si>
  <si>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</si>
  <si>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</si>
  <si>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</si>
  <si>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</si>
  <si>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</si>
  <si>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</si>
  <si>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</si>
  <si>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</si>
  <si>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</si>
  <si>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</si>
  <si>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</si>
  <si>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</si>
  <si>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</si>
  <si>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</si>
  <si>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</si>
  <si>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</si>
  <si>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</si>
  <si>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</si>
  <si>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</si>
  <si>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</si>
  <si>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</si>
  <si>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</si>
  <si>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</si>
  <si>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</si>
  <si>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</si>
  <si>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</si>
  <si>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</si>
  <si>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</si>
  <si>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</si>
  <si>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</si>
  <si>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</si>
  <si>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</si>
  <si>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</si>
  <si>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</si>
  <si>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</si>
  <si>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</si>
  <si>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</si>
  <si>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</si>
  <si>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</si>
  <si>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</si>
  <si>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</si>
  <si>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</si>
  <si>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</si>
  <si>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</si>
  <si>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</si>
  <si>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</si>
  <si>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</si>
  <si>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</si>
  <si>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</si>
  <si>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</si>
  <si>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</si>
  <si>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</si>
  <si>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</si>
  <si>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</si>
  <si>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</si>
  <si>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</si>
  <si>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</si>
  <si>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</si>
  <si>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</si>
  <si>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</si>
  <si>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</si>
  <si>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</si>
  <si>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</si>
  <si>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</si>
  <si>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</si>
  <si>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</si>
  <si>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</si>
  <si>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</si>
  <si>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</si>
  <si>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</si>
  <si>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</si>
  <si>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</si>
  <si>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</si>
  <si>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</si>
  <si>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</si>
  <si>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</si>
  <si>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</si>
  <si>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</si>
  <si>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</si>
  <si>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</si>
  <si>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</si>
  <si>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</si>
  <si>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</si>
  <si>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</si>
  <si>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</si>
  <si>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</si>
  <si>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</si>
  <si>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</si>
  <si>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</si>
  <si>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</si>
  <si>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</si>
  <si>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</si>
  <si>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</si>
  <si>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</si>
  <si>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</si>
  <si>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</si>
  <si>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</si>
  <si>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</si>
  <si>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</si>
  <si>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</si>
  <si>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</si>
  <si>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</si>
  <si>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</si>
  <si>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</si>
  <si>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</si>
  <si>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</si>
  <si>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</si>
  <si>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</si>
  <si>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</si>
  <si>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</si>
  <si>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</si>
  <si>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</si>
  <si>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</si>
  <si>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</si>
  <si>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</si>
  <si>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</si>
  <si>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</si>
  <si>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</si>
  <si>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</si>
  <si>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</si>
  <si>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</si>
  <si>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</si>
  <si>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</si>
  <si>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</si>
  <si>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</si>
  <si>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</si>
  <si>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</si>
  <si>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</si>
  <si>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</si>
  <si>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</si>
  <si>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</si>
  <si>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</si>
  <si>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</si>
  <si>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</si>
  <si>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</si>
  <si>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</si>
  <si>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</si>
  <si>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</si>
  <si>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</si>
  <si>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</si>
  <si>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</si>
  <si>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</si>
  <si>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</si>
  <si>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</si>
  <si>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</si>
  <si>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</si>
  <si>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</si>
  <si>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</si>
  <si>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</si>
  <si>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</si>
  <si>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</si>
  <si>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</si>
  <si>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</si>
  <si>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</si>
  <si>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</si>
  <si>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</si>
  <si>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</si>
  <si>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</si>
  <si>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</si>
  <si>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</si>
  <si>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</si>
  <si>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</si>
  <si>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</si>
  <si>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</si>
  <si>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</si>
  <si>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</si>
  <si>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</si>
  <si>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</si>
  <si>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</si>
  <si>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</si>
  <si>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</si>
  <si>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</si>
  <si>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</si>
  <si>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</si>
  <si>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</si>
  <si>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</si>
  <si>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</si>
  <si>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</si>
  <si>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</si>
  <si>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</si>
  <si>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</si>
  <si>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</si>
  <si>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</si>
  <si>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</si>
  <si>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</si>
  <si>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</si>
  <si>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</si>
  <si>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</si>
  <si>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</si>
  <si>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</si>
  <si>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</si>
  <si>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</si>
  <si>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</si>
  <si>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</si>
  <si>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</si>
  <si>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</si>
  <si>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</si>
  <si>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</si>
  <si>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</si>
  <si>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</si>
  <si>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</si>
  <si>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</si>
  <si>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</si>
  <si>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</si>
  <si>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</si>
  <si>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</si>
  <si>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</si>
  <si>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</si>
  <si>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</si>
  <si>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</si>
  <si>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</si>
  <si>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</si>
  <si>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</si>
  <si>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</si>
  <si>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</si>
  <si>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</si>
  <si>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</si>
  <si>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</si>
  <si>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</si>
  <si>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</si>
  <si>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</si>
  <si>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</si>
  <si>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</si>
  <si>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</si>
  <si>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</si>
  <si>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</si>
  <si>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</si>
  <si>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</si>
  <si>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</si>
  <si>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</si>
  <si>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</si>
  <si>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</si>
  <si>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</si>
  <si>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</si>
  <si>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</si>
  <si>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</si>
  <si>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</si>
  <si>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</si>
  <si>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</si>
  <si>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</si>
  <si>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</si>
  <si>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</si>
  <si>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</si>
  <si>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</si>
  <si>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</si>
  <si>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</si>
  <si>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</si>
  <si>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</si>
  <si>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</si>
  <si>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</si>
  <si>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</si>
  <si>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</si>
  <si>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</si>
  <si>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</si>
  <si>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</si>
  <si>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</si>
  <si>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</si>
  <si>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</si>
  <si>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</si>
  <si>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</si>
  <si>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</si>
  <si>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</si>
  <si>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</si>
  <si>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</si>
  <si>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</si>
  <si>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</si>
  <si>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</si>
  <si>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</si>
  <si>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</si>
  <si>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</si>
  <si>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</si>
  <si>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</si>
  <si>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</si>
  <si>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</si>
  <si>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</si>
  <si>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</si>
  <si>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</si>
  <si>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</si>
  <si>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</si>
  <si>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</si>
  <si>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</si>
  <si>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</si>
  <si>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</si>
  <si>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</si>
  <si>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</si>
  <si>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</si>
  <si>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</si>
  <si>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</si>
  <si>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</si>
  <si>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</si>
  <si>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</si>
  <si>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</si>
  <si>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</si>
  <si>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</si>
  <si>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</si>
  <si>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</si>
  <si>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</si>
  <si>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</si>
  <si>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</si>
  <si>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</si>
  <si>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</si>
  <si>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</si>
  <si>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</si>
  <si>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</si>
  <si>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</si>
  <si>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</si>
  <si>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</si>
  <si>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</si>
  <si>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</si>
  <si>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</si>
  <si>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</si>
  <si>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</si>
  <si>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</si>
  <si>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</si>
  <si>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</si>
  <si>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</si>
  <si>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</si>
  <si>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</si>
  <si>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</si>
  <si>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</si>
  <si>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</si>
  <si>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</si>
  <si>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</si>
  <si>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</si>
  <si>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</si>
  <si>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</si>
  <si>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</si>
  <si>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</si>
  <si>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</si>
  <si>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</si>
  <si>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</si>
  <si>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</si>
  <si>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</si>
  <si>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</si>
  <si>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</si>
  <si>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</si>
  <si>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</si>
  <si>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</si>
  <si>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</si>
  <si>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</si>
  <si>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</si>
  <si>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</si>
  <si>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</si>
  <si>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</si>
  <si>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</si>
  <si>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</si>
  <si>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</si>
  <si>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</si>
  <si>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</si>
  <si>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</si>
  <si>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</si>
  <si>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</si>
  <si>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</si>
  <si>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</si>
  <si>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</si>
  <si>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</si>
  <si>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</si>
  <si>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</si>
  <si>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</si>
  <si>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</si>
  <si>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</si>
  <si>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</si>
  <si>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</si>
  <si>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</si>
  <si>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</si>
  <si>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</si>
  <si>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</si>
  <si>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</si>
  <si>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</si>
  <si>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</si>
  <si>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</si>
  <si>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</si>
  <si>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</si>
  <si>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</si>
  <si>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</si>
  <si>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</si>
  <si>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</si>
  <si>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</si>
  <si>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</si>
  <si>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</si>
  <si>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</si>
  <si>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</si>
  <si>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</si>
  <si>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</si>
  <si>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</si>
  <si>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</si>
  <si>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</si>
  <si>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</si>
  <si>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</si>
  <si>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</si>
  <si>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</si>
  <si>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</si>
  <si>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</si>
  <si>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</si>
  <si>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</si>
  <si>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</si>
  <si>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</si>
  <si>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</si>
  <si>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</si>
  <si>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</si>
  <si>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</si>
  <si>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</si>
  <si>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</si>
  <si>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</si>
  <si>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</si>
  <si>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</si>
  <si>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</si>
  <si>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</si>
  <si>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</si>
  <si>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</si>
  <si>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</si>
  <si>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</si>
  <si>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</si>
  <si>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</si>
  <si>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</si>
  <si>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</si>
  <si>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</si>
  <si>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</si>
  <si>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</si>
  <si>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</si>
  <si>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</si>
  <si>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</si>
  <si>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</si>
  <si>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</si>
  <si>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</si>
  <si>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</si>
  <si>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</si>
  <si>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</si>
  <si>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</si>
  <si>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</si>
  <si>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</si>
  <si>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</si>
  <si>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</si>
  <si>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</si>
  <si>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</si>
  <si>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</si>
  <si>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</si>
  <si>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</si>
  <si>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</si>
  <si>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</si>
  <si>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</si>
  <si>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</si>
  <si>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</si>
  <si>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</si>
  <si>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</si>
  <si>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</si>
  <si>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</si>
  <si>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</si>
  <si>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</si>
  <si>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</si>
  <si>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</si>
  <si>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</si>
  <si>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</si>
  <si>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</si>
  <si>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</si>
  <si>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</si>
  <si>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</si>
  <si>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</si>
  <si>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</si>
  <si>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</si>
  <si>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</si>
  <si>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</si>
  <si>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</si>
  <si>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</si>
  <si>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</si>
  <si>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</si>
  <si>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</si>
  <si>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</si>
  <si>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</si>
  <si>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</si>
  <si>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</si>
  <si>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</si>
  <si>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</si>
  <si>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</si>
  <si>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</si>
  <si>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</si>
  <si>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</si>
  <si>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</si>
  <si>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</si>
  <si>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</si>
  <si>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</si>
  <si>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</si>
  <si>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</si>
  <si>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</si>
  <si>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</si>
  <si>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</si>
  <si>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</si>
  <si>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</si>
  <si>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</si>
  <si>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</si>
  <si>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</si>
  <si>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</si>
  <si>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</si>
  <si>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</si>
  <si>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</si>
  <si>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</si>
  <si>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</si>
  <si>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</si>
  <si>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</si>
  <si>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</si>
  <si>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</si>
  <si>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</si>
  <si>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</si>
  <si>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</si>
  <si>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</si>
  <si>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</si>
  <si>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</si>
  <si>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</si>
  <si>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</si>
  <si>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</si>
  <si>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</si>
  <si>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</si>
  <si>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</si>
  <si>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</si>
  <si>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</si>
  <si>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</si>
  <si>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</si>
  <si>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</si>
  <si>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</si>
  <si>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</si>
  <si>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</si>
  <si>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</si>
  <si>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</si>
  <si>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</si>
  <si>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</si>
  <si>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</si>
  <si>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</si>
  <si>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</si>
  <si>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</si>
  <si>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</si>
  <si>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</si>
  <si>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</si>
  <si>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</si>
  <si>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</si>
  <si>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</si>
  <si>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</si>
  <si>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</si>
  <si>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</si>
  <si>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</si>
  <si>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</si>
  <si>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</si>
  <si>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</si>
  <si>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</si>
  <si>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</si>
  <si>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</si>
  <si>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</si>
  <si>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</si>
  <si>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</si>
  <si>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</si>
  <si>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</si>
  <si>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</si>
  <si>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</si>
  <si>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</si>
  <si>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</si>
  <si>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</si>
  <si>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</si>
  <si>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</si>
  <si>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</si>
  <si>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</si>
  <si>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</si>
  <si>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</si>
  <si>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</si>
  <si>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</si>
  <si>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</si>
  <si>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</si>
  <si>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</si>
  <si>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</si>
  <si>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</si>
  <si>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</si>
  <si>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</si>
  <si>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</si>
  <si>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</si>
  <si>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</si>
  <si>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</si>
  <si>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</si>
  <si>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</si>
  <si>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</si>
  <si>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</si>
  <si>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</si>
  <si>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</si>
  <si>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</si>
  <si>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</si>
  <si>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</si>
  <si>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</si>
  <si>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</si>
  <si>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</si>
  <si>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</si>
  <si>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</si>
  <si>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</si>
  <si>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</si>
  <si>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</si>
  <si>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</si>
  <si>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</si>
  <si>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</si>
  <si>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</si>
  <si>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</si>
  <si>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</si>
  <si>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</si>
  <si>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</si>
  <si>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</si>
  <si>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</si>
  <si>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</si>
  <si>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</si>
  <si>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</si>
  <si>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</si>
  <si>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</si>
  <si>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</si>
  <si>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</si>
  <si>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</si>
  <si>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</si>
  <si>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</si>
  <si>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</si>
  <si>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</si>
  <si>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</si>
  <si>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</si>
  <si>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</si>
  <si>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</si>
  <si>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</si>
  <si>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</si>
  <si>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</si>
  <si>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</si>
  <si>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</si>
  <si>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</si>
  <si>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</si>
  <si>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</si>
  <si>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</si>
  <si>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</si>
  <si>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</si>
  <si>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</si>
  <si>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</si>
  <si>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</si>
  <si>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</si>
  <si>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</si>
  <si>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</si>
  <si>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</si>
  <si>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</si>
  <si>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</si>
  <si>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</si>
  <si>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</si>
  <si>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</si>
  <si>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</si>
  <si>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</si>
  <si>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</si>
  <si>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</si>
  <si>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</si>
  <si>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</si>
  <si>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</si>
  <si>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</si>
  <si>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</si>
  <si>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</si>
  <si>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</si>
  <si>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</si>
  <si>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</si>
  <si>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</si>
  <si>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</si>
  <si>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</si>
  <si>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</si>
  <si>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</si>
  <si>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</si>
  <si>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</si>
  <si>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</si>
  <si>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</si>
  <si>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</si>
  <si>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</si>
  <si>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</si>
  <si>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</si>
  <si>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</si>
  <si>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</si>
  <si>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</si>
  <si>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</si>
  <si>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</si>
  <si>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</si>
  <si>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</si>
  <si>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</si>
  <si>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</si>
  <si>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</si>
  <si>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</si>
  <si>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</si>
  <si>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</si>
  <si>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</si>
  <si>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</si>
  <si>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</si>
  <si>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</si>
  <si>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</si>
  <si>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</si>
  <si>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</si>
  <si>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</si>
  <si>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</si>
  <si>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</si>
  <si>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</si>
  <si>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</si>
  <si>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</si>
  <si>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</si>
  <si>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</si>
  <si>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</si>
  <si>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</si>
  <si>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</si>
  <si>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</si>
  <si>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</si>
  <si>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</si>
  <si>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</si>
  <si>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</si>
  <si>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</si>
  <si>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</si>
  <si>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</si>
  <si>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</si>
  <si>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</si>
  <si>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</si>
  <si>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</si>
  <si>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</si>
  <si>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</si>
  <si>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</si>
  <si>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</si>
  <si>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</si>
  <si>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</si>
  <si>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</si>
  <si>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</si>
  <si>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</si>
  <si>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</si>
  <si>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</si>
  <si>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</si>
  <si>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</si>
  <si>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</si>
  <si>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</si>
  <si>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</si>
  <si>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</si>
  <si>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</si>
  <si>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</si>
  <si>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</si>
  <si>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</si>
  <si>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</si>
  <si>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</si>
  <si>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</si>
  <si>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</si>
  <si>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</si>
  <si>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</si>
  <si>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</si>
  <si>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</si>
  <si>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</si>
  <si>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</si>
  <si>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</si>
  <si>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</si>
  <si>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</si>
  <si>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</si>
  <si>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</si>
  <si>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</si>
  <si>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</si>
  <si>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</si>
  <si>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</si>
  <si>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</si>
  <si>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</si>
  <si>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</si>
  <si>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</si>
  <si>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</si>
  <si>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</si>
  <si>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</si>
  <si>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</si>
  <si>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</si>
  <si>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</si>
  <si>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</si>
  <si>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</si>
  <si>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</si>
  <si>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</si>
  <si>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</si>
  <si>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</si>
  <si>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</si>
  <si>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</si>
  <si>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</si>
  <si>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</si>
  <si>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</si>
  <si>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</si>
  <si>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</si>
  <si>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</si>
  <si>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</si>
  <si>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</si>
  <si>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</si>
  <si>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</si>
  <si>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</si>
  <si>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</si>
  <si>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</si>
  <si>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</si>
  <si>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</si>
  <si>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</si>
  <si>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</si>
  <si>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</si>
  <si>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</si>
  <si>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</si>
  <si>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</si>
  <si>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</si>
  <si>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</si>
  <si>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</si>
  <si>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</si>
  <si>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</si>
  <si>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</si>
  <si>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</si>
  <si>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</si>
  <si>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</si>
  <si>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</si>
  <si>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</si>
  <si>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</si>
  <si>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</si>
  <si>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</si>
  <si>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</si>
  <si>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</si>
  <si>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</si>
  <si>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</si>
  <si>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</si>
  <si>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</si>
  <si>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</si>
  <si>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</si>
  <si>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</si>
  <si>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</si>
  <si>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</si>
  <si>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</si>
  <si>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</si>
  <si>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</si>
  <si>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</si>
  <si>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</si>
  <si>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</si>
  <si>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</si>
  <si>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</si>
  <si>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</si>
  <si>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</si>
  <si>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</si>
  <si>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</si>
  <si>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</si>
  <si>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</si>
  <si>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</si>
  <si>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</si>
  <si>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</si>
  <si>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</si>
  <si>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</si>
  <si>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</si>
  <si>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</si>
  <si>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</si>
  <si>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</si>
  <si>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</si>
  <si>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</si>
  <si>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</si>
  <si>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</si>
  <si>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</si>
  <si>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</si>
  <si>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</si>
  <si>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</si>
  <si>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</si>
  <si>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</si>
  <si>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</si>
  <si>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</si>
  <si>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</si>
  <si>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</si>
  <si>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</si>
  <si>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</si>
  <si>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</si>
  <si>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</si>
  <si>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</si>
  <si>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</si>
  <si>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</si>
  <si>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</si>
  <si>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</si>
  <si>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</si>
  <si>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</si>
  <si>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</si>
  <si>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</si>
  <si>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</si>
  <si>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</si>
  <si>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</si>
  <si>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</si>
  <si>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</si>
  <si>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</si>
  <si>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</si>
  <si>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</si>
  <si>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</si>
  <si>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</si>
  <si>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</si>
  <si>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</si>
  <si>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</si>
  <si>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</si>
  <si>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</si>
  <si>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</si>
  <si>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</si>
  <si>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</si>
  <si>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</si>
  <si>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</si>
  <si>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</si>
  <si>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</si>
  <si>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</si>
  <si>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</si>
  <si>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</si>
  <si>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</si>
  <si>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</si>
  <si>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</si>
  <si>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</si>
  <si>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</si>
  <si>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</si>
  <si>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</si>
  <si>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</si>
  <si>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</si>
  <si>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</si>
  <si>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</si>
  <si>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</si>
  <si>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</si>
  <si>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</si>
  <si>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</si>
  <si>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</si>
  <si>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</si>
  <si>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</si>
  <si>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</si>
  <si>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</si>
  <si>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</si>
  <si>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</si>
  <si>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</si>
  <si>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</si>
  <si>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</si>
  <si>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</si>
  <si>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</si>
  <si>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</si>
  <si>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</si>
  <si>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</si>
  <si>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</si>
  <si>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</si>
  <si>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</si>
  <si>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</si>
  <si>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</si>
  <si>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</si>
  <si>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</si>
  <si>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</si>
  <si>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</si>
  <si>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</si>
  <si>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</si>
  <si>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</si>
  <si>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</si>
  <si>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</si>
  <si>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</si>
  <si>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</si>
  <si>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</si>
  <si>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</si>
  <si>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</si>
  <si>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</si>
  <si>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</si>
  <si>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</si>
  <si>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</si>
  <si>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</si>
  <si>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</si>
  <si>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</si>
  <si>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</si>
  <si>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</si>
  <si>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</si>
  <si>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</si>
  <si>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</si>
  <si>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</si>
  <si>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</si>
  <si>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</si>
  <si>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</si>
  <si>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</si>
  <si>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</si>
  <si>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</si>
  <si>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</si>
  <si>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</si>
  <si>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</si>
  <si>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</si>
  <si>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</si>
  <si>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</si>
  <si>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</si>
  <si>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</si>
  <si>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</si>
  <si>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</si>
  <si>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</si>
  <si>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</si>
  <si>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</si>
  <si>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</si>
  <si>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</si>
  <si>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</si>
  <si>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</si>
  <si>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</si>
  <si>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</si>
  <si>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</si>
  <si>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</si>
  <si>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</si>
  <si>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</si>
  <si>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</si>
  <si>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</si>
  <si>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</si>
  <si>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</si>
  <si>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</si>
  <si>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</si>
  <si>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</si>
  <si>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</si>
  <si>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</si>
  <si>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</si>
  <si>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</si>
  <si>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</si>
  <si>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</si>
  <si>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</si>
  <si>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</si>
  <si>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</si>
  <si>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</si>
  <si>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</si>
  <si>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</si>
  <si>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</si>
  <si>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</si>
  <si>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</si>
  <si>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</si>
  <si>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</si>
  <si>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</si>
  <si>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</si>
  <si>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</si>
  <si>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</si>
  <si>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</si>
  <si>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</si>
  <si>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</si>
  <si>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</si>
  <si>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</si>
  <si>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</si>
  <si>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</si>
  <si>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</si>
  <si>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</si>
  <si>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</si>
  <si>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</si>
  <si>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</si>
  <si>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</si>
  <si>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</si>
  <si>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</si>
  <si>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</si>
  <si>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</si>
  <si>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</si>
  <si>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</si>
  <si>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</si>
  <si>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</si>
  <si>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</si>
  <si>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</si>
  <si>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</si>
  <si>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</si>
  <si>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</si>
  <si>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</si>
  <si>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</si>
  <si>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</si>
  <si>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</si>
  <si>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</si>
  <si>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</si>
  <si>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</si>
  <si>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</si>
  <si>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</si>
  <si>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</si>
  <si>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</si>
  <si>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</si>
  <si>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</si>
  <si>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</si>
  <si>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</si>
  <si>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</si>
  <si>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</si>
  <si>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</si>
  <si>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</si>
  <si>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</si>
  <si>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</si>
  <si>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</si>
  <si>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</si>
  <si>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</si>
  <si>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</si>
  <si>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</si>
  <si>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</si>
  <si>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</si>
  <si>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</si>
  <si>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</si>
  <si>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</si>
  <si>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</si>
  <si>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</si>
  <si>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</si>
  <si>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</si>
  <si>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</si>
  <si>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</si>
  <si>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</si>
  <si>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</si>
  <si>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</si>
  <si>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</si>
  <si>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</si>
  <si>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</si>
  <si>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</si>
  <si>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</si>
  <si>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</si>
  <si>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</si>
  <si>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</si>
  <si>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</si>
  <si>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</si>
  <si>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</si>
  <si>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</si>
  <si>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</si>
  <si>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</si>
  <si>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</si>
  <si>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</si>
  <si>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</si>
  <si>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</si>
  <si>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</si>
  <si>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</si>
  <si>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</si>
  <si>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</si>
  <si>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</si>
  <si>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</si>
  <si>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</si>
  <si>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</si>
  <si>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</si>
  <si>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</si>
  <si>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</si>
  <si>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</si>
  <si>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</si>
  <si>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</si>
  <si>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</si>
  <si>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</si>
  <si>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</si>
  <si>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</si>
  <si>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</si>
  <si>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</si>
  <si>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</si>
  <si>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</si>
  <si>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</si>
  <si>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</si>
  <si>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</si>
  <si>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</si>
  <si>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</si>
  <si>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</si>
  <si>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</si>
  <si>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</si>
  <si>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</si>
  <si>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</si>
  <si>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</si>
  <si>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</si>
  <si>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</si>
  <si>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</si>
  <si>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</si>
  <si>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</si>
  <si>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</si>
  <si>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</si>
  <si>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</si>
  <si>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</si>
  <si>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</si>
  <si>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</si>
  <si>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</si>
  <si>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</si>
  <si>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</si>
  <si>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</si>
  <si>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</si>
  <si>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</si>
  <si>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</si>
  <si>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</si>
  <si>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</si>
  <si>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</si>
  <si>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</si>
  <si>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</si>
  <si>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</si>
  <si>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</si>
  <si>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</si>
  <si>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</si>
  <si>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</si>
  <si>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</si>
  <si>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</si>
  <si>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</si>
  <si>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</si>
  <si>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</si>
  <si>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</si>
  <si>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</si>
  <si>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</si>
  <si>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</si>
  <si>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</si>
  <si>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</si>
  <si>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</si>
  <si>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</si>
  <si>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</si>
  <si>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</si>
  <si>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</si>
  <si>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</si>
  <si>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</si>
  <si>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</si>
  <si>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</si>
  <si>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</si>
  <si>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</si>
  <si>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</si>
  <si>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</si>
  <si>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</si>
  <si>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</si>
  <si>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</si>
  <si>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</si>
  <si>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</si>
  <si>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</si>
  <si>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</si>
  <si>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</si>
  <si>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</si>
  <si>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</si>
  <si>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</si>
  <si>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</si>
  <si>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</si>
  <si>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</si>
  <si>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</si>
  <si>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</si>
  <si>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</si>
  <si>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</si>
  <si>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</si>
  <si>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</si>
  <si>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</si>
  <si>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</si>
  <si>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</si>
  <si>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</si>
  <si>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</si>
  <si>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</si>
  <si>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</si>
  <si>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</si>
  <si>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</si>
  <si>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</si>
  <si>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</si>
  <si>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</si>
  <si>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</si>
  <si>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</si>
  <si>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</si>
  <si>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</si>
  <si>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</si>
  <si>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</si>
  <si>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</si>
  <si>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</si>
  <si>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</si>
  <si>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</si>
  <si>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</si>
  <si>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</si>
  <si>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</si>
  <si>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</si>
  <si>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</si>
  <si>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</si>
  <si>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</si>
  <si>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</si>
  <si>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</si>
  <si>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</si>
  <si>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</si>
  <si>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</si>
  <si>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</si>
  <si>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</si>
  <si>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</si>
  <si>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</si>
  <si>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</si>
  <si>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</si>
  <si>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</si>
  <si>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</si>
  <si>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</si>
  <si>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</si>
  <si>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</si>
  <si>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</si>
  <si>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</si>
  <si>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</si>
  <si>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</si>
  <si>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</si>
  <si>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</si>
  <si>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</si>
  <si>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</si>
  <si>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</si>
  <si>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</si>
  <si>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</si>
  <si>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</si>
  <si>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</si>
  <si>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</si>
  <si>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</si>
  <si>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</si>
  <si>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</si>
  <si>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</si>
  <si>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</si>
  <si>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</si>
  <si>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</si>
  <si>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</si>
  <si>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</si>
  <si>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</si>
  <si>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</si>
  <si>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</si>
  <si>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</si>
  <si>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</si>
  <si>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</si>
  <si>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</si>
  <si>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</si>
  <si>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</si>
  <si>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</si>
  <si>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</si>
  <si>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</si>
  <si>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</si>
  <si>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</si>
  <si>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</si>
  <si>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</si>
  <si>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</si>
  <si>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</si>
  <si>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</si>
  <si>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</si>
  <si>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</si>
  <si>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</si>
  <si>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</si>
  <si>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</si>
  <si>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</si>
  <si>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</si>
  <si>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</si>
  <si>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</si>
  <si>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</si>
  <si>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</si>
  <si>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</si>
  <si>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</si>
  <si>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</si>
  <si>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</si>
  <si>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</si>
  <si>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</si>
  <si>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</si>
  <si>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</si>
  <si>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</si>
  <si>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</si>
  <si>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</si>
  <si>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</si>
  <si>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</si>
  <si>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</si>
  <si>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</si>
  <si>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</si>
  <si>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</si>
  <si>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</si>
  <si>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</si>
  <si>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</si>
  <si>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</si>
  <si>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</si>
  <si>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</si>
  <si>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</si>
  <si>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</si>
  <si>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</si>
  <si>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</si>
  <si>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</si>
  <si>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</si>
  <si>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</si>
  <si>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</si>
  <si>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</si>
  <si>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</si>
  <si>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</si>
  <si>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</si>
  <si>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</si>
  <si>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</si>
  <si>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</si>
  <si>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</si>
  <si>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</si>
  <si>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</si>
  <si>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</si>
  <si>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</si>
  <si>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</si>
  <si>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</si>
  <si>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</si>
  <si>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</si>
  <si>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</si>
  <si>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</si>
  <si>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</si>
  <si>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</si>
  <si>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</si>
  <si>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</si>
  <si>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</si>
  <si>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</si>
  <si>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</si>
  <si>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</si>
  <si>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</si>
  <si>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</si>
  <si>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</si>
  <si>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</si>
  <si>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</si>
  <si>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</si>
  <si>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</si>
  <si>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</si>
  <si>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</si>
  <si>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</si>
  <si>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</si>
  <si>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</si>
  <si>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</si>
  <si>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</si>
  <si>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</si>
  <si>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</si>
  <si>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</si>
  <si>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</si>
  <si>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</si>
  <si>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</si>
  <si>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</si>
  <si>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</si>
  <si>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</si>
  <si>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</si>
  <si>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</si>
  <si>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</si>
  <si>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</si>
  <si>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</si>
  <si>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</si>
  <si>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</si>
  <si>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</si>
  <si>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</si>
  <si>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</si>
  <si>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</si>
  <si>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</si>
  <si>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</si>
  <si>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</si>
  <si>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</si>
  <si>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</si>
  <si>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</si>
  <si>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</si>
  <si>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</si>
  <si>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</si>
  <si>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</si>
  <si>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</si>
  <si>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</si>
  <si>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</si>
  <si>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</si>
  <si>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</si>
  <si>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</si>
  <si>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</si>
  <si>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</si>
  <si>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</si>
  <si>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</si>
  <si>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</si>
  <si>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</si>
  <si>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</si>
  <si>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</si>
  <si>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</si>
  <si>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</si>
  <si>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</si>
  <si>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</si>
  <si>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</si>
  <si>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</si>
  <si>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</si>
  <si>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</si>
  <si>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</si>
  <si>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</si>
  <si>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</si>
  <si>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</si>
  <si>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</si>
  <si>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</si>
  <si>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</si>
  <si>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</si>
  <si>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</si>
  <si>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</si>
  <si>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</si>
  <si>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</si>
  <si>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</si>
  <si>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</si>
  <si>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</si>
  <si>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</si>
  <si>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</si>
  <si>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</si>
  <si>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</si>
  <si>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</si>
  <si>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</si>
  <si>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</si>
  <si>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</si>
  <si>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</si>
  <si>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</si>
  <si>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</si>
  <si>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</si>
  <si>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</si>
  <si>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</si>
  <si>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</si>
  <si>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</si>
  <si>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</si>
  <si>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</si>
  <si>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</si>
  <si>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</si>
  <si>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</si>
  <si>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</si>
  <si>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</si>
  <si>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</si>
  <si>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</si>
  <si>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</si>
  <si>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</si>
  <si>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</si>
  <si>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</si>
  <si>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</si>
  <si>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</si>
  <si>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</si>
  <si>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</si>
  <si>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</si>
  <si>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</si>
  <si>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</si>
  <si>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</si>
  <si>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</si>
  <si>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</si>
  <si>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</si>
  <si>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</si>
  <si>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</si>
  <si>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</si>
  <si>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</si>
  <si>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</si>
  <si>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</si>
  <si>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</si>
  <si>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</si>
  <si>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</si>
  <si>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</si>
  <si>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</si>
  <si>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</si>
  <si>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</si>
  <si>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</si>
  <si>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</si>
  <si>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</si>
  <si>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</si>
  <si>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</si>
  <si>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</si>
  <si>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</si>
  <si>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</si>
  <si>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</si>
  <si>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</si>
  <si>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</si>
  <si>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</si>
  <si>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</si>
  <si>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</si>
  <si>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</si>
  <si>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</si>
  <si>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</si>
  <si>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</si>
  <si>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</si>
  <si>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</si>
  <si>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</si>
  <si>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</si>
  <si>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</si>
  <si>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</si>
  <si>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</si>
  <si>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</si>
  <si>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</si>
  <si>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</si>
  <si>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</si>
  <si>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</si>
  <si>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</si>
  <si>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</si>
  <si>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</si>
  <si>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</si>
  <si>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</si>
  <si>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</si>
  <si>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</si>
  <si>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</si>
  <si>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</si>
  <si>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</si>
  <si>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</si>
  <si>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</si>
  <si>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</si>
  <si>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</si>
  <si>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</si>
  <si>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</si>
  <si>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</si>
  <si>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</si>
  <si>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</si>
  <si>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</si>
  <si>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</si>
  <si>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</si>
  <si>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</si>
  <si>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</si>
  <si>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</si>
  <si>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</si>
  <si>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</si>
  <si>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</si>
  <si>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</si>
  <si>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</si>
  <si>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</si>
  <si>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</si>
  <si>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</si>
  <si>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</si>
  <si>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</si>
  <si>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</si>
  <si>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</si>
  <si>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</si>
  <si>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</si>
  <si>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</si>
  <si>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</si>
  <si>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</si>
  <si>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</si>
  <si>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</si>
  <si>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</si>
  <si>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</si>
  <si>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</si>
  <si>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</si>
  <si>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</si>
  <si>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</si>
  <si>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</si>
  <si>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</si>
  <si>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</si>
  <si>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</si>
  <si>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</si>
  <si>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</si>
  <si>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</si>
  <si>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</si>
  <si>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</si>
  <si>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</si>
  <si>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</si>
  <si>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</si>
  <si>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</si>
  <si>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</si>
  <si>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</si>
  <si>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</si>
  <si>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</si>
  <si>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</si>
  <si>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</si>
  <si>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</si>
  <si>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</si>
  <si>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</si>
  <si>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</si>
  <si>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</si>
  <si>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</si>
  <si>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</si>
  <si>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</si>
  <si>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</si>
  <si>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</si>
  <si>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</si>
  <si>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</si>
  <si>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</si>
  <si>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</si>
  <si>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</si>
  <si>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</si>
  <si>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</si>
  <si>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</si>
  <si>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</si>
  <si>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</si>
  <si>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</si>
  <si>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</si>
  <si>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</si>
  <si>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</si>
  <si>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</si>
  <si>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</si>
  <si>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</si>
  <si>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</si>
  <si>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</si>
  <si>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</si>
  <si>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</si>
  <si>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</si>
  <si>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</si>
  <si>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</si>
  <si>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</si>
  <si>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</si>
  <si>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</si>
  <si>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</si>
  <si>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</si>
  <si>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</si>
  <si>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</si>
  <si>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</si>
  <si>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</si>
  <si>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</si>
  <si>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</si>
  <si>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</si>
  <si>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</si>
  <si>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</si>
  <si>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</si>
  <si>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</si>
  <si>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</si>
  <si>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</si>
  <si>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</si>
  <si>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</si>
  <si>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</si>
  <si>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</si>
  <si>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</si>
  <si>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</si>
  <si>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</si>
  <si>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</si>
  <si>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</si>
  <si>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</si>
  <si>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</si>
  <si>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</si>
  <si>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</si>
  <si>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</si>
  <si>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</si>
  <si>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</si>
  <si>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</si>
  <si>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</si>
  <si>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</si>
  <si>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</si>
  <si>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</si>
  <si>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</si>
  <si>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</si>
  <si>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</si>
  <si>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</si>
  <si>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</si>
  <si>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</si>
  <si>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</si>
  <si>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</si>
  <si>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</si>
  <si>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</si>
  <si>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</si>
  <si>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</si>
  <si>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</si>
  <si>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</si>
  <si>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</si>
  <si>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</si>
  <si>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</si>
  <si>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</si>
  <si>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</si>
  <si>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</si>
  <si>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</si>
  <si>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</si>
  <si>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</si>
  <si>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</si>
  <si>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</si>
  <si>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</si>
  <si>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</si>
  <si>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</si>
  <si>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</si>
  <si>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</si>
  <si>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</si>
  <si>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</si>
  <si>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</si>
  <si>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</si>
  <si>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</si>
  <si>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</si>
  <si>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</si>
  <si>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</si>
  <si>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</si>
  <si>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</si>
  <si>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</si>
  <si>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</si>
  <si>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</si>
  <si>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</si>
  <si>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</si>
  <si>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</si>
  <si>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</si>
  <si>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</si>
  <si>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</si>
  <si>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</si>
  <si>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</si>
  <si>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</si>
  <si>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</si>
  <si>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</si>
  <si>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</si>
  <si>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</si>
  <si>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</si>
  <si>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</si>
  <si>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</si>
  <si>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</si>
  <si>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</si>
  <si>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</si>
  <si>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</si>
  <si>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</si>
  <si>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</si>
  <si>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</si>
  <si>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</si>
  <si>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</si>
  <si>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</si>
  <si>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</si>
  <si>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</si>
  <si>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</si>
  <si>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</si>
  <si>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</si>
  <si>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</si>
  <si>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</si>
  <si>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</si>
  <si>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</si>
  <si>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</si>
  <si>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</si>
  <si>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</si>
  <si>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</si>
  <si>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</si>
  <si>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</si>
  <si>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</si>
  <si>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</si>
  <si>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</si>
  <si>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</si>
  <si>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</si>
  <si>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</si>
  <si>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</si>
  <si>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</si>
  <si>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</si>
  <si>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</si>
  <si>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</si>
  <si>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</si>
  <si>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</si>
  <si>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</si>
  <si>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</si>
  <si>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</si>
  <si>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</si>
  <si>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</si>
  <si>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</si>
  <si>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</si>
  <si>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</si>
  <si>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</si>
  <si>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</si>
  <si>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</si>
  <si>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</si>
  <si>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</si>
  <si>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</si>
  <si>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</si>
  <si>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</si>
  <si>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</si>
  <si>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</si>
  <si>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</si>
  <si>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</si>
  <si>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</si>
  <si>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</si>
  <si>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</si>
  <si>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</si>
  <si>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</si>
  <si>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</si>
  <si>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</si>
  <si>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</si>
  <si>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</si>
  <si>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</si>
  <si>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</si>
  <si>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</si>
  <si>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</si>
  <si>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</si>
  <si>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</si>
  <si>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</si>
  <si>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</si>
  <si>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</si>
  <si>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</si>
  <si>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</si>
  <si>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</si>
  <si>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</si>
  <si>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</si>
  <si>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</si>
  <si>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</si>
  <si>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</si>
  <si>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</si>
  <si>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</si>
  <si>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</si>
  <si>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</si>
  <si>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</si>
  <si>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</si>
  <si>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</si>
  <si>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</si>
  <si>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</si>
  <si>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</si>
  <si>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</si>
  <si>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</si>
  <si>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</si>
  <si>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</si>
  <si>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</si>
  <si>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</si>
  <si>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</si>
  <si>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</si>
  <si>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</si>
  <si>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</si>
  <si>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</si>
  <si>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</si>
  <si>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</si>
  <si>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</si>
  <si>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</si>
  <si>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</si>
  <si>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</si>
  <si>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</si>
  <si>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</si>
  <si>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</si>
  <si>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</si>
  <si>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</si>
  <si>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</si>
  <si>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</si>
  <si>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</si>
  <si>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</si>
  <si>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</si>
  <si>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</si>
  <si>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</si>
  <si>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</si>
  <si>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</si>
  <si>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</si>
  <si>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</si>
  <si>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</si>
  <si>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</si>
  <si>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</si>
  <si>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</si>
  <si>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</si>
  <si>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</si>
  <si>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</si>
  <si>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</si>
  <si>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</si>
  <si>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</si>
  <si>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</si>
  <si>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</si>
  <si>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</si>
  <si>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</si>
  <si>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</si>
  <si>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</si>
  <si>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</si>
  <si>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</si>
  <si>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</si>
  <si>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</si>
  <si>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</si>
  <si>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</si>
  <si>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</si>
  <si>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</si>
  <si>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</si>
  <si>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</si>
  <si>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</si>
  <si>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</si>
  <si>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</si>
  <si>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</si>
  <si>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</si>
  <si>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</si>
  <si>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</si>
  <si>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</si>
  <si>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</si>
  <si>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</si>
  <si>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</si>
  <si>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</si>
  <si>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</si>
  <si>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</si>
  <si>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</si>
  <si>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</si>
  <si>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</si>
  <si>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</si>
  <si>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</si>
  <si>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</si>
  <si>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</si>
  <si>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</si>
  <si>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</si>
  <si>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</si>
  <si>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</si>
  <si>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</si>
  <si>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</si>
  <si>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</si>
  <si>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</si>
  <si>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</si>
  <si>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</si>
  <si>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</si>
  <si>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</si>
  <si>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</si>
  <si>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</si>
  <si>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</si>
  <si>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</si>
  <si>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</si>
  <si>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</si>
  <si>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</si>
  <si>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</si>
  <si>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</si>
  <si>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</si>
  <si>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</si>
  <si>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</si>
  <si>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</si>
  <si>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</si>
  <si>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</si>
  <si>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</si>
  <si>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</si>
  <si>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</si>
  <si>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</si>
  <si>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</si>
  <si>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</si>
  <si>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</si>
  <si>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</si>
  <si>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</si>
  <si>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</si>
  <si>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</si>
  <si>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</si>
  <si>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</si>
  <si>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</si>
  <si>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</si>
  <si>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</si>
  <si>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</si>
  <si>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</si>
  <si>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</si>
  <si>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</si>
  <si>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</si>
  <si>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</si>
  <si>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</si>
  <si>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</si>
  <si>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</si>
  <si>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</si>
  <si>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</si>
  <si>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</si>
  <si>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</si>
  <si>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</si>
  <si>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</si>
  <si>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</si>
  <si>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</si>
  <si>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</si>
  <si>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</si>
  <si>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</si>
  <si>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</si>
  <si>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</si>
  <si>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</si>
  <si>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</si>
  <si>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</si>
  <si>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</si>
  <si>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</si>
  <si>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</si>
  <si>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</si>
  <si>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</si>
  <si>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</si>
  <si>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</si>
  <si>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</si>
  <si>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</si>
  <si>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</si>
  <si>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</si>
  <si>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</si>
  <si>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</si>
  <si>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</si>
  <si>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</si>
  <si>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</si>
  <si>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</si>
  <si>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</si>
  <si>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</si>
  <si>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</si>
  <si>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</si>
  <si>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</si>
  <si>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</si>
  <si>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</si>
  <si>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</si>
  <si>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</si>
  <si>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</si>
  <si>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</si>
  <si>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</si>
  <si>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</si>
  <si>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</si>
  <si>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</si>
  <si>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</si>
  <si>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</si>
  <si>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</si>
  <si>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</si>
  <si>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</si>
  <si>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</si>
  <si>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</si>
  <si>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</si>
  <si>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</si>
  <si>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</si>
  <si>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</si>
  <si>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</si>
  <si>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</si>
  <si>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</si>
  <si>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</si>
  <si>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</si>
  <si>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</si>
  <si>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</si>
  <si>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</si>
  <si>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</si>
  <si>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</si>
  <si>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</si>
  <si>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</si>
  <si>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</si>
  <si>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</si>
  <si>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</si>
  <si>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</si>
  <si>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</si>
  <si>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</si>
  <si>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</si>
  <si>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</si>
  <si>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</si>
  <si>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</si>
  <si>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</si>
  <si>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</si>
  <si>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</si>
  <si>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</si>
  <si>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</si>
  <si>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</si>
  <si>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</si>
  <si>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</si>
  <si>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</si>
  <si>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</si>
  <si>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</si>
  <si>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</si>
  <si>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</si>
  <si>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</si>
  <si>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</si>
  <si>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</si>
  <si>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</si>
  <si>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</si>
  <si>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</si>
  <si>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</si>
  <si>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</si>
  <si>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</si>
  <si>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</si>
  <si>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</si>
  <si>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</si>
  <si>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</si>
  <si>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</si>
  <si>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</si>
  <si>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</si>
  <si>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</si>
  <si>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</si>
  <si>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</si>
  <si>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</si>
  <si>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</si>
  <si>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</si>
  <si>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</si>
  <si>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</si>
  <si>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</si>
  <si>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</si>
  <si>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</si>
  <si>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</si>
  <si>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</si>
  <si>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</si>
  <si>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</si>
  <si>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</si>
  <si>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</si>
  <si>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</si>
  <si>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</si>
  <si>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</si>
  <si>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</si>
  <si>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</si>
  <si>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</si>
  <si>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</si>
  <si>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</si>
  <si>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</si>
  <si>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</si>
  <si>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</si>
  <si>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</si>
  <si>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</si>
  <si>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</si>
  <si>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</si>
  <si>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</si>
  <si>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</si>
  <si>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</si>
  <si>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</si>
  <si>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</si>
  <si>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</si>
  <si>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</si>
  <si>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</si>
  <si>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</si>
  <si>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</si>
  <si>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</si>
  <si>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</si>
  <si>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</si>
  <si>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</si>
  <si>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</si>
  <si>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</si>
  <si>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</si>
  <si>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</si>
  <si>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</si>
  <si>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</si>
  <si>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</si>
  <si>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</si>
  <si>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</si>
  <si>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</si>
  <si>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</si>
  <si>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</si>
  <si>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</si>
  <si>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</si>
  <si>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</si>
  <si>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</si>
  <si>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</si>
  <si>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</si>
  <si>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</si>
  <si>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</si>
  <si>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</si>
  <si>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</si>
  <si>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</si>
  <si>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</si>
  <si>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</si>
  <si>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</si>
  <si>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</si>
  <si>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</si>
  <si>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</si>
  <si>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</si>
  <si>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</si>
  <si>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</si>
  <si>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</si>
  <si>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</si>
  <si>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</si>
  <si>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</si>
  <si>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</si>
  <si>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</si>
  <si>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</si>
  <si>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</si>
  <si>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</si>
  <si>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</si>
  <si>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</si>
  <si>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</si>
  <si>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</si>
  <si>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</si>
  <si>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</si>
  <si>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</si>
  <si>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</si>
  <si>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</si>
  <si>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</si>
  <si>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</si>
  <si>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</si>
  <si>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</si>
  <si>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</si>
  <si>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</si>
  <si>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</si>
  <si>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</si>
  <si>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</si>
  <si>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</si>
  <si>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</si>
  <si>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</si>
  <si>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</si>
  <si>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</si>
  <si>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</si>
  <si>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</si>
  <si>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</si>
  <si>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</si>
  <si>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</si>
  <si>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</si>
  <si>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</si>
  <si>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</si>
  <si>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</si>
  <si>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</si>
  <si>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</si>
  <si>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</si>
  <si>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</si>
  <si>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</si>
  <si>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</si>
  <si>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</si>
  <si>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</si>
  <si>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</si>
  <si>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</si>
  <si>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</si>
  <si>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</si>
  <si>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</si>
  <si>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</si>
  <si>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</si>
  <si>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</si>
  <si>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</si>
  <si>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</si>
  <si>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</si>
  <si>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</si>
  <si>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</si>
  <si>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</si>
  <si>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</si>
  <si>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</si>
  <si>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</si>
  <si>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</si>
  <si>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</si>
  <si>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</si>
  <si>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</si>
  <si>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</si>
  <si>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</si>
  <si>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</si>
  <si>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</si>
  <si>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</si>
  <si>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</si>
  <si>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</si>
  <si>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</si>
  <si>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</si>
  <si>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</si>
  <si>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</si>
  <si>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</si>
  <si>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</si>
  <si>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</si>
  <si>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</si>
  <si>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</si>
  <si>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</si>
  <si>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</si>
  <si>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</si>
  <si>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</si>
  <si>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</si>
  <si>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</si>
  <si>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</si>
  <si>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</si>
  <si>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</si>
  <si>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</si>
  <si>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</si>
  <si>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</si>
  <si>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</si>
  <si>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</si>
  <si>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</si>
  <si>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</si>
  <si>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</si>
  <si>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</si>
  <si>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</si>
  <si>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</si>
  <si>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</si>
  <si>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</si>
  <si>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</si>
  <si>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</si>
  <si>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</si>
  <si>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</si>
  <si>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</si>
  <si>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</si>
  <si>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</si>
  <si>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</si>
  <si>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</si>
  <si>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</si>
  <si>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</si>
  <si>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</si>
  <si>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</si>
  <si>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</si>
  <si>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</si>
  <si>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</si>
  <si>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</si>
  <si>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</si>
  <si>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</si>
  <si>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</si>
  <si>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</si>
  <si>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</si>
  <si>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</si>
  <si>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</si>
  <si>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</si>
  <si>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</si>
  <si>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</si>
  <si>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</si>
  <si>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</si>
  <si>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</si>
  <si>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</si>
  <si>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</si>
  <si>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</si>
  <si>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</si>
  <si>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</si>
  <si>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</si>
  <si>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</si>
  <si>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</si>
  <si>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</si>
  <si>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</si>
  <si>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</si>
  <si>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</si>
  <si>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</si>
  <si>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</si>
  <si>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</si>
  <si>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</si>
  <si>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</si>
  <si>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</si>
  <si>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</si>
  <si>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</si>
  <si>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</si>
  <si>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</si>
  <si>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</si>
  <si>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</si>
  <si>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</si>
  <si>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</si>
  <si>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</si>
  <si>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</si>
  <si>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</si>
  <si>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</si>
  <si>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</si>
  <si>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</si>
  <si>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</si>
  <si>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</si>
  <si>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</si>
  <si>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</si>
  <si>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</si>
  <si>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</si>
  <si>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</si>
  <si>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</si>
  <si>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</si>
  <si>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</si>
  <si>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</si>
  <si>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</si>
  <si>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</si>
  <si>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</si>
  <si>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</si>
  <si>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</si>
  <si>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</si>
  <si>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</si>
  <si>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</si>
  <si>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</si>
  <si>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</si>
  <si>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</si>
  <si>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</si>
  <si>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</si>
  <si>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</si>
  <si>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</si>
  <si>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</si>
  <si>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</si>
  <si>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</si>
  <si>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</si>
  <si>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</si>
  <si>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</si>
  <si>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</si>
  <si>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</si>
  <si>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</si>
  <si>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</si>
  <si>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</si>
  <si>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</si>
  <si>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</si>
  <si>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</si>
  <si>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</si>
  <si>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</si>
  <si>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</si>
  <si>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</si>
  <si>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</si>
  <si>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</si>
  <si>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</si>
  <si>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</si>
  <si>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</si>
  <si>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</si>
  <si>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</si>
  <si>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</si>
  <si>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</si>
  <si>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</si>
  <si>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</si>
  <si>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</si>
  <si>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</si>
  <si>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</si>
  <si>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</si>
  <si>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</si>
  <si>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</si>
  <si>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</si>
  <si>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</si>
  <si>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</si>
  <si>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</si>
  <si>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</si>
  <si>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</si>
  <si>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</si>
  <si>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</si>
  <si>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</si>
  <si>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</si>
  <si>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</si>
  <si>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</si>
  <si>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</si>
  <si>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</si>
  <si>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</si>
  <si>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</si>
  <si>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</si>
  <si>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</si>
  <si>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</si>
  <si>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</si>
  <si>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</si>
  <si>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</si>
  <si>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</si>
  <si>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</si>
  <si>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</si>
  <si>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</si>
  <si>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</si>
  <si>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</si>
  <si>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</si>
  <si>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</si>
  <si>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</si>
  <si>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</si>
  <si>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</si>
  <si>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</si>
  <si>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</si>
  <si>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</si>
  <si>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</si>
  <si>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</si>
  <si>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</si>
  <si>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</si>
  <si>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</si>
  <si>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</si>
  <si>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</si>
  <si>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</si>
  <si>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</si>
  <si>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</si>
  <si>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</si>
  <si>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</si>
  <si>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</si>
  <si>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</si>
  <si>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</si>
  <si>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</si>
  <si>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</si>
  <si>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</si>
  <si>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</si>
  <si>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</si>
  <si>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</si>
  <si>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</si>
  <si>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</si>
  <si>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</si>
  <si>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</si>
  <si>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</si>
  <si>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</si>
  <si>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</si>
  <si>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</si>
  <si>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</si>
  <si>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</si>
  <si>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</si>
  <si>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</si>
  <si>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</si>
  <si>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</si>
  <si>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</si>
  <si>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</si>
  <si>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</si>
  <si>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</si>
  <si>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</si>
  <si>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</si>
  <si>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</si>
  <si>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</si>
  <si>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</si>
  <si>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</si>
  <si>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</si>
  <si>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</si>
  <si>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</si>
  <si>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</si>
  <si>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</si>
  <si>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</si>
  <si>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</si>
  <si>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</si>
  <si>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</si>
  <si>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</si>
  <si>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</si>
  <si>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</si>
  <si>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</si>
  <si>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</si>
  <si>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</si>
  <si>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</si>
  <si>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</si>
  <si>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</si>
  <si>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</si>
  <si>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</si>
  <si>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</si>
  <si>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</si>
  <si>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</si>
  <si>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</si>
  <si>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</si>
  <si>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</si>
  <si>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</si>
  <si>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</si>
  <si>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</si>
  <si>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</si>
  <si>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</si>
  <si>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</si>
  <si>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</si>
  <si>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</si>
  <si>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</si>
  <si>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</si>
  <si>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</si>
  <si>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</si>
  <si>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</si>
  <si>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</si>
  <si>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</si>
  <si>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</si>
  <si>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</si>
  <si>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</si>
  <si>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</si>
  <si>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</si>
  <si>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</si>
  <si>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</si>
  <si>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</si>
  <si>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</si>
  <si>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</si>
  <si>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</si>
  <si>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</si>
  <si>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</si>
  <si>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</si>
  <si>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</si>
  <si>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</si>
  <si>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</si>
  <si>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</si>
  <si>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</si>
  <si>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</si>
  <si>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</si>
  <si>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</si>
  <si>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</si>
  <si>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</si>
  <si>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</si>
  <si>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</si>
  <si>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</si>
  <si>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</si>
  <si>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</si>
  <si>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</si>
  <si>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</si>
  <si>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</si>
  <si>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</si>
  <si>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</si>
  <si>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</si>
  <si>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</si>
  <si>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</si>
  <si>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</si>
  <si>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</si>
  <si>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</si>
  <si>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</si>
  <si>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</si>
  <si>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</si>
  <si>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</si>
  <si>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</si>
  <si>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</si>
  <si>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</si>
  <si>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</si>
  <si>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</si>
  <si>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</si>
  <si>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</si>
  <si>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</si>
  <si>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</si>
  <si>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</si>
  <si>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</si>
  <si>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</si>
  <si>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</si>
  <si>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</si>
  <si>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</si>
  <si>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</si>
  <si>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</si>
  <si>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</si>
  <si>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</si>
  <si>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</si>
  <si>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</si>
  <si>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</si>
  <si>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</si>
  <si>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</si>
  <si>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</si>
  <si>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</si>
  <si>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</si>
  <si>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</si>
  <si>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</si>
  <si>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</si>
  <si>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</si>
  <si>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</si>
  <si>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</si>
  <si>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</si>
  <si>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</si>
  <si>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</si>
  <si>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</si>
  <si>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</si>
  <si>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</si>
  <si>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</si>
  <si>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</si>
  <si>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</si>
  <si>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</si>
  <si>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</si>
  <si>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</si>
  <si>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</si>
  <si>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</si>
  <si>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</si>
  <si>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</si>
  <si>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</si>
  <si>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</si>
  <si>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</si>
  <si>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</si>
  <si>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</si>
  <si>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</si>
  <si>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</si>
  <si>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</si>
  <si>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</si>
  <si>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</si>
  <si>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</si>
  <si>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</si>
  <si>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</si>
  <si>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</si>
  <si>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</si>
  <si>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</si>
  <si>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</si>
  <si>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</si>
  <si>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</si>
  <si>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</si>
  <si>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</si>
  <si>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</si>
  <si>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</si>
  <si>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</si>
  <si>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</si>
  <si>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</si>
  <si>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</si>
  <si>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</si>
  <si>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</si>
  <si>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</si>
  <si>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</si>
  <si>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</si>
  <si>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</si>
  <si>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</si>
  <si>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</si>
  <si>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</si>
  <si>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</si>
  <si>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</si>
  <si>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</si>
  <si>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</si>
  <si>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</si>
  <si>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</si>
  <si>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</si>
  <si>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</si>
  <si>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</si>
  <si>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</si>
  <si>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</si>
  <si>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</si>
  <si>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</si>
  <si>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</si>
  <si>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</si>
  <si>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</si>
  <si>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</si>
  <si>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</si>
  <si>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</si>
  <si>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</si>
  <si>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</si>
  <si>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</si>
  <si>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</si>
  <si>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</si>
  <si>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</si>
  <si>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</si>
  <si>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</si>
  <si>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</si>
  <si>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</si>
  <si>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</si>
  <si>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</si>
  <si>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</si>
  <si>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</si>
  <si>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</si>
  <si>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</si>
  <si>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</si>
  <si>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</si>
  <si>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</si>
  <si>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</si>
  <si>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</si>
  <si>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</si>
  <si>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</si>
  <si>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</si>
  <si>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</si>
  <si>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</si>
  <si>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</si>
  <si>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</si>
  <si>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</si>
  <si>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</si>
  <si>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</si>
  <si>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</si>
  <si>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</si>
  <si>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</si>
  <si>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</si>
  <si>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</si>
  <si>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</si>
  <si>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</si>
  <si>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</si>
  <si>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</si>
  <si>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</si>
  <si>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</si>
  <si>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</si>
  <si>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</si>
  <si>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</si>
  <si>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</si>
  <si>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</si>
  <si>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</si>
  <si>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</si>
  <si>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</si>
  <si>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</si>
  <si>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</si>
  <si>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</si>
  <si>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</si>
  <si>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</si>
  <si>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</si>
  <si>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</si>
  <si>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</si>
  <si>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</si>
  <si>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</si>
  <si>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</si>
  <si>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</si>
  <si>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</si>
  <si>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</si>
  <si>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</si>
  <si>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</si>
  <si>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</si>
  <si>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</si>
  <si>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</si>
  <si>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</si>
  <si>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</si>
  <si>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</si>
  <si>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</si>
  <si>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</si>
  <si>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</si>
  <si>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</si>
  <si>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</si>
  <si>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</si>
  <si>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</si>
  <si>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</si>
  <si>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</si>
  <si>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</si>
  <si>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</si>
  <si>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</si>
  <si>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</si>
  <si>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</si>
  <si>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</si>
  <si>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</si>
  <si>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</si>
  <si>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</si>
  <si>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</si>
  <si>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</si>
  <si>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</si>
  <si>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</si>
  <si>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</si>
  <si>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</si>
  <si>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</si>
  <si>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</si>
  <si>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</si>
  <si>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</si>
  <si>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</si>
  <si>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</si>
  <si>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</si>
  <si>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</si>
  <si>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</si>
  <si>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</si>
  <si>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</si>
  <si>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</si>
  <si>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</si>
  <si>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</si>
  <si>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</si>
  <si>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</si>
  <si>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</si>
  <si>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</si>
  <si>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</si>
  <si>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</si>
  <si>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</si>
  <si>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</si>
  <si>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</si>
  <si>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</si>
  <si>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</si>
  <si>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</si>
  <si>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</si>
  <si>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</si>
  <si>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</si>
  <si>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</si>
  <si>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</si>
  <si>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</si>
  <si>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</si>
  <si>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</si>
  <si>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</si>
  <si>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</si>
  <si>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</si>
  <si>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</si>
  <si>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</si>
  <si>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</si>
  <si>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</si>
  <si>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</si>
  <si>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</si>
  <si>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</si>
  <si>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</si>
  <si>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</si>
  <si>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</si>
  <si>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</si>
  <si>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</si>
  <si>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</si>
  <si>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</si>
  <si>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</si>
  <si>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</si>
  <si>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</si>
  <si>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</si>
  <si>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</si>
  <si>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</si>
  <si>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</si>
  <si>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</si>
  <si>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</si>
  <si>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</si>
  <si>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</si>
  <si>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</si>
  <si>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</si>
  <si>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</si>
  <si>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</si>
  <si>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</si>
  <si>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</si>
  <si>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</si>
  <si>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</si>
  <si>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</si>
  <si>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</si>
  <si>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</si>
  <si>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</si>
  <si>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</si>
  <si>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</si>
  <si>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</si>
  <si>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</si>
  <si>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</si>
  <si>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</si>
  <si>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</si>
  <si>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</si>
  <si>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</si>
  <si>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</si>
  <si>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</si>
  <si>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</si>
  <si>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</si>
  <si>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</si>
  <si>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</si>
  <si>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</si>
  <si>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</si>
  <si>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</si>
  <si>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</si>
  <si>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</si>
  <si>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</si>
  <si>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</si>
  <si>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</si>
  <si>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</si>
  <si>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</si>
  <si>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</si>
  <si>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</si>
  <si>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</si>
  <si>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</si>
  <si>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</si>
  <si>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</si>
  <si>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</si>
  <si>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</si>
  <si>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</si>
  <si>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</si>
  <si>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</si>
  <si>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</si>
  <si>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</si>
  <si>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</si>
  <si>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</si>
  <si>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</si>
  <si>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</si>
  <si>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</si>
  <si>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</si>
  <si>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</si>
  <si>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</si>
  <si>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</si>
  <si>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</si>
  <si>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</si>
  <si>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</si>
  <si>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</si>
  <si>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</si>
  <si>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</si>
  <si>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</si>
  <si>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</si>
  <si>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</si>
  <si>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</si>
  <si>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</si>
  <si>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</si>
  <si>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</si>
  <si>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</si>
  <si>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</si>
  <si>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</si>
  <si>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</si>
  <si>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</si>
  <si>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</si>
  <si>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</si>
  <si>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</si>
  <si>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</si>
  <si>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</si>
  <si>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</si>
  <si>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</si>
  <si>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</si>
  <si>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</si>
  <si>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</si>
  <si>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</si>
  <si>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</si>
  <si>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</si>
  <si>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</si>
  <si>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</si>
  <si>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</si>
  <si>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</si>
  <si>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</si>
  <si>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</si>
  <si>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</si>
  <si>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</si>
  <si>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</si>
  <si>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</si>
  <si>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</si>
  <si>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</si>
  <si>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</si>
  <si>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</si>
  <si>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</si>
  <si>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</si>
  <si>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</si>
  <si>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</si>
  <si>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</si>
  <si>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</si>
  <si>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</si>
  <si>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</si>
  <si>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</si>
  <si>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</si>
  <si>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</si>
  <si>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</si>
  <si>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</si>
  <si>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</si>
  <si>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</si>
  <si>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</si>
  <si>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</si>
  <si>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</si>
  <si>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</si>
  <si>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</si>
  <si>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</si>
  <si>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</si>
  <si>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</si>
  <si>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</si>
  <si>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</si>
  <si>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</si>
  <si>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</si>
  <si>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</si>
  <si>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</si>
  <si>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</si>
  <si>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</si>
  <si>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</si>
  <si>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</si>
  <si>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</si>
  <si>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</si>
  <si>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</si>
  <si>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</si>
  <si>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</si>
  <si>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</si>
  <si>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</si>
  <si>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</si>
  <si>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</si>
  <si>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</si>
  <si>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</si>
  <si>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</si>
  <si>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</si>
  <si>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</si>
  <si>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</si>
  <si>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</si>
  <si>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</si>
  <si>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</si>
  <si>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</si>
  <si>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</si>
  <si>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</si>
  <si>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</si>
  <si>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</si>
  <si>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</si>
  <si>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</si>
  <si>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</si>
  <si>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</si>
  <si>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</si>
  <si>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</si>
  <si>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</si>
  <si>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</si>
  <si>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</si>
  <si>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</si>
  <si>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</si>
  <si>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</si>
  <si>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</si>
  <si>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</si>
  <si>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</si>
  <si>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</si>
  <si>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</si>
  <si>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</si>
  <si>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</si>
  <si>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</si>
  <si>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</si>
  <si>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</si>
  <si>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</si>
  <si>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</si>
  <si>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</si>
  <si>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</si>
  <si>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</si>
  <si>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</si>
  <si>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</si>
  <si>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</si>
  <si>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</si>
  <si>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</si>
  <si>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</si>
  <si>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</si>
  <si>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</si>
  <si>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</si>
  <si>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</si>
  <si>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</si>
  <si>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</si>
  <si>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</si>
  <si>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</si>
  <si>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</si>
  <si>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</si>
  <si>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</si>
  <si>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</si>
  <si>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</si>
  <si>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</si>
  <si>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</si>
  <si>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</si>
  <si>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</si>
  <si>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</si>
  <si>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</si>
  <si>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</si>
  <si>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</si>
  <si>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</si>
  <si>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</si>
  <si>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</si>
  <si>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</si>
  <si>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</si>
  <si>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</si>
  <si>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</si>
  <si>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</si>
  <si>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</si>
  <si>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</si>
  <si>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</si>
  <si>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</si>
  <si>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</si>
  <si>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</si>
  <si>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</si>
  <si>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</si>
  <si>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</si>
  <si>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</si>
  <si>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</si>
  <si>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</si>
  <si>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</si>
  <si>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</si>
  <si>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</si>
  <si>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</si>
  <si>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</si>
  <si>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</si>
  <si>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</si>
  <si>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</si>
  <si>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</si>
  <si>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</si>
  <si>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</si>
  <si>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</si>
  <si>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</si>
  <si>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</si>
  <si>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</si>
  <si>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</si>
  <si>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</si>
  <si>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</si>
  <si>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</si>
  <si>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</si>
  <si>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</si>
  <si>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</si>
  <si>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</si>
  <si>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</si>
  <si>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</si>
  <si>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</si>
  <si>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</si>
  <si>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</si>
  <si>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</si>
  <si>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</si>
  <si>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</si>
  <si>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</si>
  <si>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</si>
  <si>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</si>
  <si>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</si>
  <si>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</si>
  <si>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</si>
  <si>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</si>
  <si>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</si>
  <si>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</si>
  <si>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</si>
  <si>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</si>
  <si>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</si>
  <si>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</si>
  <si>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</si>
  <si>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</si>
  <si>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</si>
  <si>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</si>
  <si>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</si>
  <si>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</si>
  <si>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</si>
  <si>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</si>
  <si>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</si>
  <si>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</si>
  <si>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</si>
  <si>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</si>
  <si>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</si>
  <si>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</si>
  <si>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</si>
  <si>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</si>
  <si>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</si>
  <si>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</si>
  <si>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</si>
  <si>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</si>
  <si>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</si>
  <si>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</si>
  <si>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</si>
  <si>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</si>
  <si>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</si>
  <si>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</si>
  <si>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</si>
  <si>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</si>
  <si>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</si>
  <si>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</si>
  <si>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</si>
  <si>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</si>
  <si>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</si>
  <si>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</si>
  <si>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</si>
  <si>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</si>
  <si>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</si>
  <si>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</si>
  <si>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</si>
  <si>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</si>
  <si>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</si>
  <si>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</si>
  <si>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</si>
  <si>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</si>
  <si>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</si>
  <si>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</si>
  <si>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</si>
  <si>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</si>
  <si>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</si>
  <si>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</si>
  <si>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</si>
  <si>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</si>
  <si>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</si>
  <si>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</si>
  <si>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</si>
  <si>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</si>
  <si>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</si>
  <si>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</si>
  <si>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</si>
  <si>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</si>
  <si>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</si>
  <si>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</si>
  <si>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</si>
  <si>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</si>
  <si>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</si>
  <si>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</si>
  <si>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</si>
  <si>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</si>
  <si>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</si>
  <si>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</si>
  <si>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</si>
  <si>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</si>
  <si>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</si>
  <si>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</si>
  <si>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</si>
  <si>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</si>
  <si>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</si>
  <si>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</si>
  <si>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</si>
  <si>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</si>
  <si>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</si>
  <si>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</si>
  <si>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</si>
  <si>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</si>
  <si>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</si>
  <si>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</si>
  <si>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</si>
  <si>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</si>
  <si>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</si>
  <si>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</si>
  <si>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</si>
  <si>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</si>
  <si>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</si>
  <si>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</si>
  <si>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</si>
  <si>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</si>
  <si>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</si>
  <si>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</si>
  <si>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</si>
  <si>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</si>
  <si>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</si>
  <si>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</si>
  <si>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</si>
  <si>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</si>
  <si>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</si>
  <si>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</si>
  <si>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</si>
  <si>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</si>
  <si>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</si>
  <si>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</si>
  <si>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</si>
  <si>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</si>
  <si>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</si>
  <si>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</si>
  <si>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</si>
  <si>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</si>
  <si>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</si>
  <si>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</si>
  <si>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</si>
  <si>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</si>
  <si>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</si>
  <si>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</si>
  <si>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</si>
  <si>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</si>
  <si>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</si>
  <si>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</si>
  <si>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</si>
  <si>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</si>
  <si>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</si>
  <si>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</si>
  <si>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</si>
  <si>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</si>
  <si>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</si>
  <si>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</si>
  <si>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</si>
  <si>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</si>
  <si>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</si>
  <si>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</si>
  <si>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</si>
  <si>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</si>
  <si>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</si>
  <si>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</si>
  <si>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</si>
  <si>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</si>
  <si>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</si>
  <si>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</si>
  <si>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</si>
  <si>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</si>
  <si>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</si>
  <si>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</si>
  <si>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</si>
  <si>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</si>
  <si>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</si>
  <si>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</si>
  <si>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</si>
  <si>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</si>
  <si>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</si>
  <si>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</si>
  <si>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</si>
  <si>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</si>
  <si>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</si>
  <si>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</si>
  <si>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</si>
  <si>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</si>
  <si>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</si>
  <si>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</si>
  <si>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</si>
  <si>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</si>
  <si>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</si>
  <si>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</si>
  <si>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</si>
  <si>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</si>
  <si>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</si>
  <si>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</si>
  <si>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</si>
  <si>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</si>
  <si>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</si>
  <si>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</si>
  <si>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</si>
  <si>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</si>
  <si>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</si>
  <si>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</si>
  <si>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</si>
  <si>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</si>
  <si>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</si>
  <si>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</si>
  <si>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</si>
  <si>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</si>
  <si>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</si>
  <si>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</si>
  <si>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</si>
  <si>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</si>
  <si>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</si>
  <si>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</si>
  <si>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</si>
  <si>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</si>
  <si>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</si>
  <si>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</si>
  <si>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</si>
  <si>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</si>
  <si>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</si>
  <si>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</si>
  <si>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</si>
  <si>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</si>
  <si>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</si>
  <si>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</si>
  <si>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</si>
  <si>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</si>
  <si>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</si>
  <si>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</si>
  <si>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</si>
  <si>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</si>
  <si>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</si>
  <si>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</si>
  <si>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</si>
  <si>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</si>
  <si>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</si>
  <si>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</si>
  <si>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</si>
  <si>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</si>
  <si>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</si>
  <si>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</si>
  <si>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</si>
  <si>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</si>
  <si>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</si>
  <si>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</si>
  <si>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</si>
  <si>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</si>
  <si>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</si>
  <si>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</si>
  <si>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</si>
  <si>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</si>
  <si>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</si>
  <si>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</si>
  <si>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</si>
  <si>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</si>
  <si>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</si>
  <si>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</si>
  <si>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</si>
  <si>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</si>
  <si>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</si>
  <si>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</si>
  <si>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</si>
  <si>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</si>
  <si>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</si>
  <si>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</si>
  <si>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</si>
  <si>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</si>
  <si>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</si>
  <si>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</si>
  <si>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</si>
  <si>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</si>
  <si>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</si>
  <si>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</si>
  <si>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</si>
  <si>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</si>
  <si>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</si>
  <si>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</si>
  <si>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</si>
  <si>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</si>
  <si>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</si>
  <si>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</si>
  <si>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</si>
  <si>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</si>
  <si>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</si>
  <si>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</si>
  <si>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</si>
  <si>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</si>
  <si>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</si>
  <si>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</si>
  <si>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</si>
  <si>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</si>
  <si>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</si>
  <si>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</si>
  <si>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</si>
  <si>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</si>
  <si>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</si>
  <si>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</si>
  <si>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</si>
  <si>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</si>
  <si>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</si>
  <si>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</si>
  <si>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</si>
  <si>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</si>
  <si>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</si>
  <si>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</si>
  <si>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</si>
  <si>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</si>
  <si>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</si>
  <si>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</si>
  <si>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</si>
  <si>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</si>
  <si>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</si>
  <si>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</si>
  <si>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</si>
  <si>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</si>
  <si>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</si>
  <si>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</si>
  <si>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</si>
  <si>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</si>
  <si>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</si>
  <si>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</si>
  <si>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</si>
  <si>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</si>
  <si>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</si>
  <si>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</si>
  <si>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</si>
  <si>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</si>
  <si>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</si>
  <si>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</si>
  <si>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</si>
  <si>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</si>
  <si>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</si>
  <si>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</si>
  <si>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</si>
  <si>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</si>
  <si>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</si>
  <si>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</si>
  <si>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</si>
  <si>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</si>
  <si>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</si>
  <si>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</si>
  <si>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</si>
  <si>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</si>
  <si>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</si>
  <si>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</si>
  <si>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</si>
  <si>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</si>
  <si>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</si>
  <si>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</si>
  <si>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</si>
  <si>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</si>
  <si>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</si>
  <si>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</si>
  <si>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</si>
  <si>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</si>
  <si>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</si>
  <si>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</si>
  <si>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</si>
  <si>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</si>
  <si>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</si>
  <si>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</si>
  <si>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</si>
  <si>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</si>
  <si>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</si>
  <si>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</si>
  <si>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</si>
  <si>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</si>
  <si>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</si>
  <si>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</si>
  <si>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</si>
  <si>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</si>
  <si>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</si>
  <si>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</si>
  <si>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</si>
  <si>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</si>
  <si>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</si>
  <si>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</si>
  <si>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</si>
  <si>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</si>
  <si>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</si>
  <si>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</si>
  <si>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</si>
  <si>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</si>
  <si>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</si>
  <si>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</si>
  <si>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</si>
  <si>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</si>
  <si>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</si>
  <si>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</si>
  <si>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</si>
  <si>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</si>
  <si>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</si>
  <si>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</si>
  <si>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</si>
  <si>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</si>
  <si>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</si>
  <si>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</si>
  <si>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</si>
  <si>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</si>
  <si>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</si>
  <si>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</si>
  <si>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</si>
  <si>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</si>
  <si>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</si>
  <si>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</si>
  <si>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</si>
  <si>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</si>
  <si>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</si>
  <si>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</si>
  <si>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</si>
  <si>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</si>
  <si>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</si>
  <si>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</si>
  <si>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</si>
  <si>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</si>
  <si>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</si>
  <si>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</si>
  <si>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</si>
  <si>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</si>
  <si>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</si>
  <si>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</si>
  <si>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</si>
  <si>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</si>
  <si>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</si>
  <si>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</si>
  <si>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</si>
  <si>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</si>
  <si>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</si>
  <si>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</si>
  <si>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</si>
  <si>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</si>
  <si>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</si>
  <si>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</si>
  <si>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</si>
  <si>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</si>
  <si>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</si>
  <si>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</si>
  <si>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</si>
  <si>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</si>
  <si>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</si>
  <si>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</si>
  <si>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</si>
  <si>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</si>
  <si>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</si>
  <si>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</si>
  <si>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</si>
  <si>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</si>
  <si>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</si>
  <si>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</si>
  <si>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</si>
  <si>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</si>
  <si>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</si>
  <si>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</si>
  <si>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</si>
  <si>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</si>
  <si>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</si>
  <si>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</si>
  <si>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</si>
  <si>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</si>
  <si>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</si>
  <si>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</si>
  <si>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</si>
  <si>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</si>
  <si>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</si>
  <si>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</si>
  <si>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</si>
  <si>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</si>
  <si>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</si>
  <si>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</si>
  <si>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</si>
  <si>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</si>
  <si>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</si>
  <si>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</si>
  <si>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</si>
  <si>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</si>
  <si>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</si>
  <si>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</si>
  <si>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</si>
  <si>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</si>
  <si>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</si>
  <si>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</si>
  <si>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</si>
  <si>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</si>
  <si>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</si>
  <si>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</si>
  <si>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</si>
  <si>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</si>
  <si>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</si>
  <si>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</si>
  <si>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</si>
  <si>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</si>
  <si>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</si>
  <si>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</si>
  <si>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</si>
  <si>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</si>
  <si>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</si>
  <si>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</si>
  <si>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</si>
  <si>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</si>
  <si>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</si>
  <si>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</si>
  <si>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</si>
  <si>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</si>
  <si>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</si>
  <si>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</si>
  <si>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</si>
  <si>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</si>
  <si>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</si>
  <si>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</si>
  <si>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</si>
  <si>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</si>
  <si>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</si>
  <si>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</si>
  <si>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</si>
  <si>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</si>
  <si>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</si>
  <si>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</si>
  <si>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</si>
  <si>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</si>
  <si>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</si>
  <si>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</si>
  <si>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</si>
  <si>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</si>
  <si>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</si>
  <si>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</si>
  <si>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</si>
  <si>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</si>
  <si>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</si>
  <si>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</si>
  <si>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</si>
  <si>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</si>
  <si>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</si>
  <si>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</si>
  <si>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</si>
  <si>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</si>
  <si>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</si>
  <si>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</si>
  <si>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</si>
  <si>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</si>
  <si>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</si>
  <si>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</si>
  <si>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</si>
  <si>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</si>
  <si>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</si>
  <si>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</si>
  <si>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</si>
  <si>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</si>
  <si>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</si>
  <si>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</si>
  <si>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</si>
  <si>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</si>
  <si>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</si>
  <si>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</si>
  <si>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</si>
  <si>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</si>
  <si>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</si>
  <si>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</si>
  <si>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</si>
  <si>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</si>
  <si>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</si>
  <si>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</si>
  <si>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</si>
  <si>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</si>
  <si>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</si>
  <si>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</si>
  <si>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</si>
  <si>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</si>
  <si>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</si>
  <si>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</si>
  <si>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</si>
  <si>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</si>
  <si>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</si>
  <si>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</si>
  <si>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</si>
  <si>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</si>
  <si>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</si>
  <si>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</si>
  <si>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</si>
  <si>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</si>
  <si>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</si>
  <si>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</si>
  <si>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</si>
  <si>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</si>
  <si>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</si>
  <si>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</si>
  <si>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</si>
  <si>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</si>
  <si>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</si>
  <si>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</si>
  <si>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</si>
  <si>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</si>
  <si>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</si>
  <si>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</si>
  <si>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</si>
  <si>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</si>
  <si>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</si>
  <si>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</si>
  <si>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</si>
  <si>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</si>
  <si>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</si>
  <si>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</si>
  <si>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</si>
  <si>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</si>
  <si>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</si>
  <si>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</si>
  <si>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</si>
  <si>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</si>
  <si>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</si>
  <si>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</si>
  <si>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</si>
  <si>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</si>
  <si>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</si>
  <si>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</si>
  <si>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</si>
  <si>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</si>
  <si>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</si>
  <si>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</si>
  <si>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</si>
  <si>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</si>
  <si>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</si>
  <si>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</si>
  <si>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</si>
  <si>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</si>
  <si>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</si>
  <si>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</si>
  <si>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</si>
  <si>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</si>
  <si>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</si>
  <si>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</si>
  <si>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</si>
  <si>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</si>
  <si>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</si>
  <si>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</si>
  <si>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</si>
  <si>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</si>
  <si>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</si>
  <si>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</si>
  <si>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</si>
  <si>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</si>
  <si>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</si>
  <si>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</si>
  <si>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</si>
  <si>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</si>
  <si>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</si>
  <si>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</si>
  <si>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</si>
  <si>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</si>
  <si>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</si>
  <si>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</si>
  <si>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</si>
  <si>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</si>
  <si>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</si>
  <si>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</si>
  <si>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</si>
  <si>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</si>
  <si>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</si>
  <si>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</si>
  <si>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</si>
  <si>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</si>
  <si>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</si>
  <si>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</si>
  <si>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</si>
  <si>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</si>
  <si>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</si>
  <si>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</si>
  <si>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</si>
  <si>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</si>
  <si>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</si>
  <si>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</si>
  <si>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</si>
  <si>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</si>
  <si>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</si>
  <si>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</si>
  <si>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</si>
  <si>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</si>
  <si>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</si>
  <si>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</si>
  <si>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</si>
  <si>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</si>
  <si>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</si>
  <si>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</si>
  <si>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</si>
  <si>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</si>
  <si>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</si>
  <si>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</si>
  <si>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</si>
  <si>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</si>
  <si>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</si>
  <si>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</si>
  <si>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</si>
  <si>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</si>
  <si>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</si>
  <si>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</si>
  <si>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</si>
  <si>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</si>
  <si>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</si>
  <si>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</si>
  <si>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</si>
  <si>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</si>
  <si>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</si>
  <si>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</si>
  <si>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</si>
  <si>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</si>
  <si>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</si>
  <si>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</si>
  <si>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</si>
  <si>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</si>
  <si>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</si>
  <si>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</si>
  <si>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</si>
  <si>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</si>
  <si>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</si>
  <si>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</si>
  <si>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</si>
  <si>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</si>
  <si>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</si>
  <si>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</si>
  <si>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</si>
  <si>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</si>
  <si>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</si>
  <si>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</si>
  <si>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</si>
  <si>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</si>
  <si>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</si>
  <si>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</si>
  <si>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</si>
  <si>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</si>
  <si>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</si>
  <si>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</si>
  <si>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</si>
  <si>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</si>
  <si>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</si>
  <si>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</si>
  <si>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</si>
  <si>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</si>
  <si>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</si>
  <si>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</si>
  <si>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</si>
  <si>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</si>
  <si>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</si>
  <si>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</si>
  <si>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</si>
  <si>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</si>
  <si>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</si>
  <si>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</si>
  <si>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</si>
  <si>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</si>
  <si>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</si>
  <si>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</si>
  <si>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</si>
  <si>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</si>
  <si>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</si>
  <si>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</si>
  <si>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</si>
  <si>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</si>
  <si>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</si>
  <si>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</si>
  <si>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</si>
  <si>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</si>
  <si>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</si>
  <si>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</si>
  <si>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</si>
  <si>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</si>
  <si>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</si>
  <si>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</si>
  <si>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</si>
  <si>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</si>
  <si>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</si>
  <si>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</si>
  <si>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</si>
  <si>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</si>
  <si>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</si>
  <si>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</si>
  <si>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</si>
  <si>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</si>
  <si>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</si>
  <si>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</si>
  <si>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</si>
  <si>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</si>
  <si>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</si>
  <si>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</si>
  <si>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</si>
  <si>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</si>
  <si>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</si>
  <si>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</si>
  <si>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</si>
  <si>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</si>
  <si>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</si>
  <si>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</si>
  <si>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</si>
  <si>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</si>
  <si>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</si>
  <si>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</si>
  <si>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</si>
  <si>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</si>
  <si>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</si>
  <si>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</si>
  <si>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</si>
  <si>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</si>
  <si>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</si>
  <si>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</si>
  <si>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</si>
  <si>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</si>
  <si>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</si>
  <si>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</si>
  <si>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</si>
  <si>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</si>
  <si>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</si>
  <si>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</si>
  <si>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</si>
  <si>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</si>
  <si>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</si>
  <si>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</si>
  <si>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</si>
  <si>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</si>
  <si>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</si>
  <si>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</si>
  <si>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</si>
  <si>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</si>
  <si>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</si>
  <si>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</si>
  <si>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</si>
  <si>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</si>
  <si>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</si>
  <si>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</si>
  <si>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</si>
  <si>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</si>
  <si>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</si>
  <si>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</si>
  <si>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</si>
  <si>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</si>
  <si>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</si>
  <si>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</si>
  <si>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</si>
  <si>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</si>
  <si>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</si>
  <si>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</si>
  <si>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</si>
  <si>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</si>
  <si>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</si>
  <si>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</si>
  <si>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</si>
  <si>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</si>
  <si>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</si>
  <si>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</si>
  <si>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</si>
  <si>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</si>
  <si>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</si>
  <si>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</si>
  <si>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</si>
  <si>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</si>
  <si>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</si>
  <si>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</si>
  <si>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</si>
  <si>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</si>
  <si>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</si>
  <si>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</si>
  <si>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</si>
  <si>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</si>
  <si>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</si>
  <si>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</si>
  <si>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</si>
  <si>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</si>
  <si>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</si>
  <si>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</si>
  <si>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</si>
  <si>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</si>
  <si>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</si>
  <si>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</si>
  <si>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</si>
  <si>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</si>
  <si>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</si>
  <si>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</si>
  <si>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</si>
  <si>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</si>
  <si>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</si>
  <si>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</si>
  <si>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</si>
  <si>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</si>
  <si>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</si>
  <si>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</si>
  <si>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</si>
  <si>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</si>
  <si>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</si>
  <si>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</si>
  <si>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</si>
  <si>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</si>
  <si>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</si>
  <si>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</si>
  <si>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</si>
  <si>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</si>
  <si>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</si>
  <si>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</si>
  <si>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</si>
  <si>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</si>
  <si>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</si>
  <si>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</si>
  <si>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</si>
  <si>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</si>
  <si>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</si>
  <si>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</si>
  <si>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</si>
  <si>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</si>
  <si>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</si>
  <si>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</si>
  <si>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</si>
  <si>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</si>
  <si>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</si>
  <si>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</si>
  <si>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</si>
  <si>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</si>
  <si>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</si>
  <si>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</si>
  <si>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</si>
  <si>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</si>
  <si>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</si>
  <si>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</si>
  <si>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</si>
  <si>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</si>
  <si>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</si>
  <si>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</si>
  <si>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</si>
  <si>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</si>
  <si>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</si>
  <si>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</si>
  <si>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</si>
  <si>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</si>
  <si>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</si>
  <si>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</si>
  <si>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</si>
  <si>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</si>
  <si>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</si>
  <si>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</si>
  <si>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</si>
  <si>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</si>
  <si>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</si>
  <si>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</si>
  <si>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</si>
  <si>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</si>
  <si>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</si>
  <si>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</si>
  <si>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</si>
  <si>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</si>
  <si>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</si>
  <si>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</si>
  <si>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</si>
  <si>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</si>
  <si>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</si>
  <si>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</si>
  <si>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</si>
  <si>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</si>
  <si>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</si>
  <si>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</si>
  <si>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</si>
  <si>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</si>
  <si>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</si>
  <si>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</si>
  <si>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</si>
  <si>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</si>
  <si>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</si>
  <si>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</si>
  <si>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</si>
  <si>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</si>
  <si>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</si>
  <si>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</si>
  <si>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</si>
  <si>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</si>
  <si>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</si>
  <si>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</si>
  <si>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</si>
  <si>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</si>
  <si>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</si>
  <si>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</si>
  <si>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</si>
  <si>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</si>
  <si>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</si>
  <si>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</si>
  <si>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</si>
  <si>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</si>
  <si>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</si>
  <si>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</si>
  <si>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</si>
  <si>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</si>
  <si>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</si>
  <si>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</si>
  <si>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</si>
  <si>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</si>
  <si>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</si>
  <si>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</si>
  <si>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</si>
  <si>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</si>
  <si>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</si>
  <si>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</si>
  <si>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</si>
  <si>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</si>
  <si>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</si>
  <si>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</si>
  <si>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</si>
  <si>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</si>
  <si>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</si>
  <si>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</si>
  <si>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</si>
  <si>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</si>
  <si>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</si>
  <si>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</si>
  <si>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</si>
  <si>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</si>
  <si>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</si>
  <si>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</si>
  <si>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</si>
  <si>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</si>
  <si>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</si>
  <si>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</si>
  <si>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</si>
  <si>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</si>
  <si>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</si>
  <si>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</si>
  <si>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</si>
  <si>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</si>
  <si>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</si>
  <si>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</si>
  <si>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</si>
  <si>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</si>
  <si>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</si>
  <si>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</si>
  <si>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</si>
  <si>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</si>
  <si>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</si>
  <si>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</si>
  <si>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</si>
  <si>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</si>
  <si>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</si>
  <si>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</si>
  <si>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</si>
  <si>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</si>
  <si>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</si>
  <si>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</si>
  <si>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</si>
  <si>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</si>
  <si>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</si>
  <si>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</si>
  <si>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</si>
  <si>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</si>
  <si>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</si>
  <si>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</si>
  <si>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</si>
  <si>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</si>
  <si>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</si>
  <si>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</si>
  <si>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</si>
  <si>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</si>
  <si>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</si>
  <si>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</si>
  <si>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</si>
  <si>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</si>
  <si>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</si>
  <si>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</si>
  <si>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</si>
  <si>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</si>
  <si>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</si>
  <si>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</si>
  <si>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</si>
  <si>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</si>
  <si>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</si>
  <si>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</si>
  <si>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</si>
  <si>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</si>
  <si>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</si>
  <si>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</si>
  <si>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</si>
  <si>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</si>
  <si>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</si>
  <si>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</si>
  <si>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</si>
  <si>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</si>
  <si>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</si>
  <si>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</si>
  <si>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</si>
  <si>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</si>
  <si>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</si>
  <si>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</si>
  <si>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</si>
  <si>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</si>
  <si>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</si>
  <si>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</si>
  <si>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</si>
  <si>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</si>
  <si>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</si>
  <si>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</si>
  <si>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</si>
  <si>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</si>
  <si>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</si>
  <si>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</si>
  <si>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</si>
  <si>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</si>
  <si>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</si>
  <si>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</si>
  <si>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</si>
  <si>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</si>
  <si>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</si>
  <si>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</si>
  <si>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</si>
  <si>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</si>
  <si>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</si>
  <si>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</si>
  <si>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</si>
  <si>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</si>
  <si>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</si>
  <si>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</si>
  <si>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</si>
  <si>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</si>
  <si>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</si>
  <si>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</si>
  <si>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</si>
  <si>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</si>
  <si>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</si>
  <si>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</si>
  <si>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</si>
  <si>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</si>
  <si>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</si>
  <si>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</si>
  <si>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</si>
  <si>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</si>
  <si>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</si>
  <si>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</si>
  <si>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</si>
  <si>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</si>
  <si>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</si>
  <si>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</si>
  <si>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</si>
  <si>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</si>
  <si>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</si>
  <si>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</si>
  <si>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</si>
  <si>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</si>
  <si>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</si>
  <si>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</si>
  <si>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</si>
  <si>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</si>
  <si>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</si>
  <si>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</si>
  <si>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</si>
  <si>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</si>
  <si>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</si>
  <si>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</si>
  <si>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</si>
  <si>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</si>
  <si>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</si>
  <si>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</si>
  <si>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</si>
  <si>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</si>
  <si>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</si>
  <si>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</si>
  <si>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</si>
  <si>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</si>
  <si>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</si>
  <si>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</si>
  <si>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</si>
  <si>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</si>
  <si>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</si>
  <si>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</si>
  <si>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</si>
  <si>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</si>
  <si>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</si>
  <si>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</si>
  <si>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</si>
  <si>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</si>
  <si>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</si>
  <si>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</si>
  <si>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</si>
  <si>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</si>
  <si>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</si>
  <si>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</si>
  <si>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</si>
  <si>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</si>
  <si>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</si>
  <si>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</si>
  <si>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</si>
  <si>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</si>
  <si>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</si>
  <si>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</si>
  <si>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</si>
  <si>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</si>
  <si>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</si>
  <si>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</si>
  <si>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</si>
  <si>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</si>
  <si>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</si>
  <si>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</si>
  <si>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</si>
  <si>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</si>
  <si>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</si>
  <si>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</si>
  <si>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</si>
  <si>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</si>
  <si>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</si>
  <si>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</si>
  <si>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</si>
  <si>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</si>
  <si>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</si>
  <si>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</si>
  <si>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</si>
  <si>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</si>
  <si>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</si>
  <si>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</si>
  <si>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</si>
  <si>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</si>
  <si>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</si>
  <si>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</si>
  <si>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</si>
  <si>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</si>
  <si>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</si>
  <si>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</si>
  <si>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</si>
  <si>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</si>
  <si>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</si>
  <si>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</si>
  <si>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</si>
  <si>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</si>
  <si>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</si>
  <si>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</si>
  <si>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</si>
  <si>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</si>
  <si>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</si>
  <si>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</si>
  <si>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</si>
  <si>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</si>
  <si>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</si>
  <si>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</si>
  <si>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</si>
  <si>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</si>
  <si>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</si>
  <si>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</si>
  <si>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</si>
  <si>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</si>
  <si>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</si>
  <si>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</si>
  <si>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</si>
  <si>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</si>
  <si>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</si>
  <si>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</si>
  <si>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</si>
  <si>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</si>
  <si>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</si>
  <si>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</si>
  <si>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</si>
  <si>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</si>
  <si>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</si>
  <si>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</si>
  <si>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</si>
  <si>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</si>
  <si>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</si>
  <si>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</si>
  <si>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</si>
  <si>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</si>
  <si>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</si>
  <si>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</si>
  <si>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</si>
  <si>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</si>
  <si>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</si>
  <si>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</si>
  <si>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</si>
  <si>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</si>
  <si>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</si>
  <si>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</si>
  <si>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</si>
  <si>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</si>
  <si>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</si>
  <si>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</si>
  <si>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</si>
  <si>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</si>
  <si>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</si>
  <si>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</si>
  <si>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</si>
  <si>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</si>
  <si>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</si>
  <si>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</si>
  <si>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</si>
  <si>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</si>
  <si>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</si>
  <si>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</si>
  <si>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</si>
  <si>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</si>
  <si>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</si>
  <si>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</si>
  <si>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</si>
  <si>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</si>
  <si>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</si>
  <si>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</si>
  <si>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</si>
  <si>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</si>
  <si>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</si>
  <si>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</si>
  <si>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</si>
  <si>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</si>
  <si>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</si>
  <si>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</si>
  <si>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</si>
  <si>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</si>
  <si>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</si>
  <si>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</si>
  <si>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</si>
  <si>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</si>
  <si>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</si>
  <si>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</si>
  <si>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</si>
  <si>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</si>
  <si>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</si>
  <si>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</si>
  <si>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</si>
  <si>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</si>
  <si>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</si>
  <si>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</si>
  <si>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</si>
  <si>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</si>
  <si>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</si>
  <si>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</si>
  <si>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</si>
  <si>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</si>
  <si>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</si>
  <si>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</si>
  <si>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</si>
  <si>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</si>
  <si>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</si>
  <si>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</si>
  <si>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</si>
  <si>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</si>
  <si>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</si>
  <si>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</si>
  <si>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</si>
  <si>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</si>
  <si>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</si>
  <si>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</si>
  <si>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</si>
  <si>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</si>
  <si>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</si>
  <si>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</si>
  <si>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</si>
  <si>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</si>
  <si>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</si>
  <si>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</si>
  <si>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</si>
  <si>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</si>
  <si>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</si>
  <si>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</si>
  <si>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</si>
  <si>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</si>
  <si>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</si>
  <si>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</si>
  <si>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</si>
  <si>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</si>
  <si>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</si>
  <si>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</si>
  <si>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</si>
  <si>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</si>
  <si>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</si>
  <si>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</si>
  <si>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</si>
  <si>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</si>
  <si>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</si>
  <si>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</si>
  <si>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</si>
  <si>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</si>
  <si>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</si>
  <si>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</si>
  <si>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</si>
  <si>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</si>
  <si>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</si>
  <si>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</si>
  <si>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</si>
  <si>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</si>
  <si>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</si>
  <si>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</si>
  <si>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</si>
  <si>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</si>
  <si>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</si>
  <si>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</si>
  <si>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</si>
  <si>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</si>
  <si>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</si>
  <si>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</si>
  <si>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</si>
  <si>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</si>
  <si>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</si>
  <si>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</si>
  <si>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</si>
  <si>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</si>
  <si>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</si>
  <si>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</si>
  <si>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</si>
  <si>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</si>
  <si>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</si>
  <si>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</si>
  <si>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</si>
  <si>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</si>
  <si>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</si>
  <si>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</si>
  <si>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</si>
  <si>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</si>
  <si>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</si>
  <si>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</si>
  <si>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</si>
  <si>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</si>
  <si>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</si>
  <si>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</si>
  <si>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</si>
  <si>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</si>
  <si>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</si>
  <si>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</si>
  <si>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</si>
  <si>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</si>
  <si>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</si>
  <si>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</si>
  <si>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</si>
  <si>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</si>
  <si>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</si>
  <si>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</si>
  <si>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</si>
  <si>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</si>
  <si>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</si>
  <si>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</si>
  <si>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</si>
  <si>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</si>
  <si>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</si>
  <si>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</si>
  <si>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</si>
  <si>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</si>
  <si>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</si>
  <si>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</si>
  <si>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</si>
  <si>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</si>
  <si>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</si>
  <si>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</si>
  <si>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</si>
  <si>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</si>
  <si>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</si>
  <si>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</si>
  <si>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</si>
  <si>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</si>
  <si>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</si>
  <si>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</si>
  <si>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</si>
  <si>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</si>
  <si>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</si>
  <si>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</si>
  <si>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</si>
  <si>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</si>
  <si>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</si>
  <si>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</si>
  <si>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</si>
  <si>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</si>
  <si>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</si>
  <si>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</si>
  <si>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</si>
  <si>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</si>
  <si>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</si>
  <si>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</si>
  <si>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</si>
  <si>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</si>
  <si>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</si>
  <si>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</si>
  <si>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</si>
  <si>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</si>
  <si>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</si>
  <si>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</si>
  <si>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</si>
  <si>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</si>
  <si>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</si>
  <si>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</si>
  <si>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</si>
  <si>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</si>
  <si>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</si>
  <si>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</si>
  <si>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</si>
  <si>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</si>
  <si>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</si>
  <si>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</si>
  <si>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</si>
  <si>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</si>
  <si>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</si>
  <si>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</si>
  <si>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</si>
  <si>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</si>
  <si>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</si>
  <si>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</si>
  <si>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</si>
  <si>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</si>
  <si>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</si>
  <si>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</si>
  <si>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</si>
  <si>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</si>
  <si>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</si>
  <si>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</si>
  <si>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</si>
  <si>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</si>
  <si>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</si>
  <si>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</si>
  <si>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</si>
  <si>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</si>
  <si>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</si>
  <si>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</si>
  <si>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</si>
  <si>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</si>
  <si>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</si>
  <si>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</si>
  <si>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</si>
  <si>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</si>
  <si>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</si>
  <si>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</si>
  <si>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</si>
  <si>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</si>
  <si>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</si>
  <si>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</si>
  <si>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</si>
  <si>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</si>
  <si>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</si>
  <si>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</si>
  <si>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</si>
  <si>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</si>
  <si>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</si>
  <si>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</si>
  <si>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</si>
  <si>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</si>
  <si>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</si>
  <si>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</si>
  <si>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</si>
  <si>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</si>
  <si>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</si>
  <si>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</si>
  <si>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</si>
  <si>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</si>
  <si>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</si>
  <si>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</si>
  <si>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</si>
  <si>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</si>
  <si>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</si>
  <si>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</si>
  <si>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</si>
  <si>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</si>
  <si>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</si>
  <si>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</si>
  <si>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</si>
  <si>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</si>
  <si>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</si>
  <si>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</si>
  <si>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</si>
  <si>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</si>
  <si>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</si>
  <si>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</si>
  <si>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</si>
  <si>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</si>
  <si>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</si>
  <si>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</si>
  <si>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</si>
  <si>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</si>
  <si>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</si>
  <si>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</si>
  <si>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</si>
  <si>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</si>
  <si>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</si>
  <si>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</si>
  <si>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</si>
  <si>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</si>
  <si>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</si>
  <si>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</si>
  <si>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</si>
  <si>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</si>
  <si>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</si>
  <si>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</si>
  <si>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</si>
  <si>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</si>
  <si>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</si>
  <si>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</si>
  <si>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</si>
  <si>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</si>
  <si>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</si>
  <si>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</si>
  <si>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</si>
  <si>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</si>
  <si>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</si>
  <si>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</si>
  <si>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</si>
  <si>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</si>
  <si>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</si>
  <si>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</si>
  <si>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</si>
  <si>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</si>
  <si>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</si>
  <si>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</si>
  <si>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</si>
  <si>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</si>
  <si>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</si>
  <si>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</si>
  <si>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</si>
  <si>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</si>
  <si>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</si>
  <si>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</si>
  <si>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</si>
  <si>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</si>
  <si>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</si>
  <si>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</si>
  <si>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</si>
  <si>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</si>
  <si>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</si>
  <si>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</si>
  <si>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</si>
  <si>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</si>
  <si>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</si>
  <si>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</si>
  <si>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</si>
  <si>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</si>
  <si>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</si>
  <si>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</si>
  <si>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</si>
  <si>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</si>
  <si>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</si>
  <si>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</si>
  <si>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</si>
  <si>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</si>
  <si>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</si>
  <si>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</si>
  <si>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</si>
  <si>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</si>
  <si>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</si>
  <si>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</si>
  <si>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</si>
  <si>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</si>
  <si>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</si>
  <si>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</si>
  <si>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</si>
  <si>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</si>
  <si>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</si>
  <si>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</si>
  <si>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</si>
  <si>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</si>
  <si>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</si>
  <si>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</si>
  <si>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</si>
  <si>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</si>
  <si>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</si>
  <si>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</si>
  <si>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</si>
  <si>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</si>
  <si>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</si>
  <si>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</si>
  <si>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</si>
  <si>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</si>
  <si>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</si>
  <si>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</si>
  <si>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</si>
  <si>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</si>
  <si>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</si>
  <si>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</si>
  <si>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</si>
  <si>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</si>
  <si>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</si>
  <si>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</si>
  <si>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</si>
  <si>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</si>
  <si>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</si>
  <si>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</si>
  <si>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</si>
  <si>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</si>
  <si>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</si>
  <si>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</si>
  <si>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</si>
  <si>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</si>
  <si>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</si>
  <si>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</si>
  <si>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</si>
  <si>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</si>
  <si>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</si>
  <si>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</si>
  <si>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</si>
  <si>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</si>
  <si>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</si>
  <si>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</si>
  <si>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</si>
  <si>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</si>
  <si>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</si>
  <si>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</si>
  <si>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</si>
  <si>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</si>
  <si>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</si>
  <si>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</si>
  <si>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</si>
  <si>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</si>
  <si>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</si>
  <si>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</si>
  <si>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</si>
  <si>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</si>
  <si>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</si>
  <si>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</si>
  <si>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</si>
  <si>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</si>
  <si>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</si>
  <si>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</si>
  <si>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</si>
  <si>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</si>
  <si>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</si>
  <si>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</si>
  <si>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</si>
  <si>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</si>
  <si>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</si>
  <si>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</si>
  <si>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</si>
  <si>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</si>
  <si>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</si>
  <si>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</si>
  <si>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</si>
  <si>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</si>
  <si>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</si>
  <si>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</si>
  <si>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</si>
  <si>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</si>
  <si>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</si>
  <si>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</si>
  <si>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</si>
  <si>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</si>
  <si>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</si>
  <si>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</si>
  <si>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</si>
  <si>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</si>
  <si>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</si>
  <si>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</si>
  <si>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</si>
  <si>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</si>
  <si>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</si>
  <si>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</si>
  <si>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</si>
  <si>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</si>
  <si>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</si>
  <si>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</si>
  <si>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</si>
  <si>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</si>
  <si>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</si>
  <si>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</si>
  <si>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</si>
  <si>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</si>
  <si>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</si>
  <si>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</si>
  <si>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</si>
  <si>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</si>
  <si>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</si>
  <si>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</si>
  <si>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</si>
  <si>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</si>
  <si>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</si>
  <si>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</si>
  <si>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</si>
  <si>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</si>
  <si>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</si>
  <si>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</si>
  <si>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</si>
  <si>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</si>
  <si>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</si>
  <si>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</si>
  <si>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</si>
  <si>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</si>
  <si>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</si>
  <si>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</si>
  <si>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</si>
  <si>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</si>
  <si>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</si>
  <si>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</si>
  <si>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</si>
  <si>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</si>
  <si>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</si>
  <si>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</si>
  <si>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</si>
  <si>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</si>
  <si>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</si>
  <si>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</si>
  <si>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</si>
  <si>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</si>
  <si>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</si>
  <si>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</si>
  <si>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</si>
  <si>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</si>
  <si>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</si>
  <si>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</si>
  <si>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</si>
  <si>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</si>
  <si>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</si>
  <si>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</si>
  <si>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</si>
  <si>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</si>
  <si>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</si>
  <si>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</si>
  <si>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</si>
  <si>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</si>
  <si>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</si>
  <si>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</si>
  <si>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</si>
  <si>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</si>
  <si>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</si>
  <si>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</si>
  <si>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</si>
  <si>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</si>
  <si>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</si>
  <si>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</si>
  <si>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</si>
  <si>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</si>
  <si>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</si>
  <si>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</si>
  <si>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</si>
  <si>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</si>
  <si>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</si>
  <si>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</si>
  <si>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</si>
  <si>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</si>
  <si>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</si>
  <si>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</si>
  <si>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</si>
  <si>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</si>
  <si>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</si>
  <si>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</si>
  <si>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</si>
  <si>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</si>
  <si>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</si>
  <si>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</si>
  <si>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</si>
  <si>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</si>
  <si>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</si>
  <si>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</si>
  <si>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</si>
  <si>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</si>
  <si>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</si>
  <si>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</si>
  <si>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</si>
  <si>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</si>
  <si>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</si>
  <si>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</si>
  <si>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</si>
  <si>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</si>
  <si>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</si>
  <si>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</si>
  <si>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</si>
  <si>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</si>
  <si>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</si>
  <si>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</si>
  <si>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</si>
  <si>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</si>
  <si>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</si>
  <si>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</si>
  <si>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</si>
  <si>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</si>
  <si>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</si>
  <si>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</si>
  <si>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</si>
  <si>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</si>
  <si>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</si>
  <si>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</si>
  <si>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</si>
  <si>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</si>
  <si>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</si>
  <si>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</si>
  <si>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</si>
  <si>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</si>
  <si>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</si>
  <si>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</si>
  <si>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</si>
  <si>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</si>
  <si>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</si>
  <si>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</si>
  <si>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</si>
  <si>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</si>
  <si>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</si>
  <si>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</si>
  <si>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</si>
  <si>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</si>
  <si>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</si>
  <si>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</si>
  <si>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</si>
  <si>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</si>
  <si>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</si>
  <si>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</si>
  <si>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</si>
  <si>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</si>
  <si>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</si>
  <si>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</si>
  <si>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</si>
  <si>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</si>
  <si>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</si>
  <si>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</si>
  <si>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</si>
  <si>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</si>
  <si>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</si>
  <si>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</si>
  <si>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</si>
  <si>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</si>
  <si>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</si>
  <si>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</si>
  <si>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</si>
  <si>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</si>
  <si>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</si>
  <si>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</si>
  <si>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</si>
  <si>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</si>
  <si>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</si>
  <si>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</si>
  <si>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</si>
  <si>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</si>
  <si>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</si>
  <si>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</si>
  <si>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</si>
  <si>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</si>
  <si>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</si>
  <si>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</si>
  <si>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</si>
  <si>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</si>
  <si>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</si>
  <si>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</si>
  <si>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</si>
  <si>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</si>
  <si>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</si>
  <si>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</si>
  <si>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</si>
  <si>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</si>
  <si>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</si>
  <si>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</si>
  <si>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</si>
  <si>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</si>
  <si>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</si>
  <si>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</si>
  <si>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</si>
  <si>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</si>
  <si>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</si>
  <si>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</si>
  <si>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</si>
  <si>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</si>
  <si>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</si>
  <si>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</si>
  <si>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</si>
  <si>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</si>
  <si>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</si>
  <si>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</si>
  <si>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</si>
  <si>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</si>
  <si>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</si>
  <si>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</si>
  <si>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</si>
  <si>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</si>
  <si>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</si>
  <si>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</si>
  <si>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</si>
  <si>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</si>
  <si>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</si>
  <si>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</si>
  <si>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</si>
  <si>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</si>
  <si>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</si>
  <si>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</si>
  <si>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</si>
  <si>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</si>
  <si>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</si>
  <si>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</si>
  <si>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</si>
  <si>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</si>
  <si>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</si>
  <si>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</si>
  <si>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</si>
  <si>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</si>
  <si>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</si>
  <si>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</si>
  <si>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</si>
  <si>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</si>
  <si>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</si>
  <si>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</si>
  <si>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</si>
  <si>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</si>
  <si>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</si>
  <si>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</si>
  <si>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</si>
  <si>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</si>
  <si>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</si>
  <si>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</si>
  <si>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</si>
  <si>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</si>
  <si>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</si>
  <si>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</si>
  <si>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</si>
  <si>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</si>
  <si>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</si>
  <si>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</si>
  <si>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</si>
  <si>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</si>
  <si>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</si>
  <si>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</si>
  <si>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</si>
  <si>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</si>
  <si>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</si>
  <si>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</si>
  <si>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</si>
  <si>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</si>
  <si>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</si>
  <si>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</si>
  <si>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</si>
  <si>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</si>
  <si>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</si>
  <si>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</si>
  <si>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</si>
  <si>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</si>
  <si>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</si>
  <si>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</si>
  <si>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</si>
  <si>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</si>
  <si>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</si>
  <si>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</si>
  <si>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</si>
  <si>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</si>
  <si>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</si>
  <si>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</si>
  <si>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</si>
  <si>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</si>
  <si>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</si>
  <si>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</si>
  <si>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</si>
  <si>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</si>
  <si>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</si>
  <si>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</si>
  <si>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</si>
  <si>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</si>
  <si>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</si>
  <si>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</si>
  <si>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</si>
  <si>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</si>
  <si>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</si>
  <si>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</si>
  <si>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</si>
  <si>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</si>
  <si>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</si>
  <si>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</si>
  <si>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</si>
  <si>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</si>
  <si>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</si>
  <si>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</si>
  <si>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</si>
  <si>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</si>
  <si>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</si>
  <si>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</si>
  <si>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</si>
  <si>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</si>
  <si>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</si>
  <si>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</si>
  <si>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</si>
  <si>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</si>
  <si>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</si>
  <si>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</si>
  <si>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</si>
  <si>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</si>
  <si>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</si>
  <si>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</si>
  <si>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</si>
  <si>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</si>
  <si>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</si>
  <si>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</si>
  <si>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</si>
  <si>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</si>
  <si>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</si>
  <si>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</si>
  <si>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</si>
  <si>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</si>
  <si>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</si>
  <si>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</si>
  <si>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</si>
  <si>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</si>
  <si>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</si>
  <si>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</si>
  <si>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</si>
  <si>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</si>
  <si>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</si>
  <si>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</si>
  <si>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</si>
  <si>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</si>
  <si>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</si>
  <si>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</si>
  <si>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</si>
  <si>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</si>
  <si>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</si>
  <si>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</si>
  <si>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</si>
  <si>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</si>
  <si>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</si>
  <si>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</si>
  <si>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</si>
  <si>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</si>
  <si>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</si>
  <si>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</si>
  <si>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</si>
  <si>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</si>
  <si>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</si>
  <si>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</si>
  <si>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</si>
  <si>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</si>
  <si>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</si>
  <si>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</si>
  <si>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</si>
  <si>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</si>
  <si>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</si>
  <si>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</si>
  <si>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</si>
  <si>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</si>
  <si>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</si>
  <si>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</si>
  <si>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</si>
  <si>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</si>
  <si>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</si>
  <si>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</si>
  <si>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</si>
  <si>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</si>
  <si>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</si>
  <si>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</si>
  <si>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</si>
  <si>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</si>
  <si>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</si>
  <si>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</si>
  <si>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</si>
  <si>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</si>
  <si>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</si>
  <si>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</si>
  <si>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</si>
  <si>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</si>
  <si>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</si>
  <si>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</si>
  <si>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</si>
  <si>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</si>
  <si>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</si>
  <si>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</si>
  <si>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</si>
  <si>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</si>
  <si>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</si>
  <si>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</si>
  <si>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</si>
  <si>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</si>
  <si>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</si>
  <si>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</si>
  <si>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</si>
  <si>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</si>
  <si>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</si>
  <si>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</si>
  <si>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</si>
  <si>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</si>
  <si>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</si>
  <si>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</si>
  <si>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</si>
  <si>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</si>
  <si>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</si>
  <si>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</si>
  <si>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</si>
  <si>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</si>
  <si>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</si>
  <si>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</si>
  <si>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</si>
  <si>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</si>
  <si>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</si>
  <si>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</si>
  <si>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</si>
  <si>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</si>
  <si>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</si>
  <si>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</si>
  <si>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</si>
  <si>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</si>
  <si>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</si>
  <si>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</si>
  <si>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</si>
  <si>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</si>
  <si>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</si>
  <si>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</si>
  <si>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</si>
  <si>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</si>
  <si>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</si>
  <si>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</si>
  <si>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</si>
  <si>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</si>
  <si>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</si>
  <si>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</si>
  <si>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</si>
  <si>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</si>
  <si>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</si>
  <si>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</si>
  <si>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</si>
  <si>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</si>
  <si>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</si>
  <si>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</si>
  <si>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</si>
  <si>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</si>
  <si>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</si>
  <si>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</si>
  <si>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</si>
  <si>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</si>
  <si>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</si>
  <si>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</si>
  <si>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</si>
  <si>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</si>
  <si>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</si>
  <si>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</si>
  <si>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</si>
  <si>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</si>
  <si>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</si>
  <si>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</si>
  <si>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</si>
  <si>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</si>
  <si>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</si>
  <si>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</si>
  <si>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</si>
  <si>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</si>
  <si>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</si>
  <si>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</si>
  <si>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</si>
  <si>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</si>
  <si>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</si>
  <si>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</si>
  <si>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</si>
  <si>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</si>
  <si>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</si>
  <si>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</si>
  <si>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</si>
  <si>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</si>
  <si>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</si>
  <si>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</si>
  <si>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</si>
  <si>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</si>
  <si>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</si>
  <si>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</si>
  <si>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</si>
  <si>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</si>
  <si>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</si>
  <si>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</si>
  <si>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</si>
  <si>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</si>
  <si>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</si>
  <si>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</si>
  <si>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</si>
  <si>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</si>
  <si>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</si>
  <si>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</si>
  <si>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</si>
  <si>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</si>
  <si>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</si>
  <si>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</si>
  <si>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</si>
  <si>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</si>
  <si>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</si>
  <si>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</si>
  <si>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</si>
  <si>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</si>
  <si>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</si>
  <si>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</si>
  <si>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</si>
  <si>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</si>
  <si>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</si>
  <si>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</si>
  <si>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</si>
  <si>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</si>
  <si>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</si>
  <si>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</si>
  <si>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</si>
  <si>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</si>
  <si>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</si>
  <si>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</si>
  <si>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</si>
  <si>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</si>
  <si>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</si>
  <si>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</si>
  <si>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</si>
  <si>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</si>
  <si>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</si>
  <si>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</si>
  <si>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</si>
  <si>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</si>
  <si>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</si>
  <si>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</si>
  <si>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</si>
  <si>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</si>
  <si>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</si>
  <si>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</si>
  <si>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</si>
  <si>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</si>
  <si>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</si>
  <si>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</si>
  <si>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</si>
  <si>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</si>
  <si>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</si>
  <si>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</si>
  <si>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</si>
  <si>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</si>
  <si>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</si>
  <si>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</si>
  <si>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</si>
  <si>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</si>
  <si>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</si>
  <si>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</si>
  <si>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</si>
  <si>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</si>
  <si>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</si>
  <si>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</si>
  <si>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</si>
  <si>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</si>
  <si>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</si>
  <si>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</si>
  <si>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</si>
  <si>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</si>
  <si>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</si>
  <si>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</si>
  <si>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</si>
  <si>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</si>
  <si>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</si>
  <si>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</si>
  <si>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</si>
  <si>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</si>
  <si>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</si>
  <si>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</si>
  <si>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</si>
  <si>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</si>
  <si>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</si>
  <si>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</si>
  <si>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</si>
  <si>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</si>
  <si>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</si>
  <si>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</si>
  <si>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</si>
  <si>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</si>
  <si>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</si>
  <si>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</si>
  <si>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</si>
  <si>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</si>
  <si>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</si>
  <si>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</si>
  <si>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</si>
  <si>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</si>
  <si>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</si>
  <si>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</si>
  <si>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</si>
  <si>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</si>
  <si>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</si>
  <si>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</si>
  <si>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</si>
  <si>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</si>
  <si>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</si>
  <si>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</si>
  <si>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</si>
  <si>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</si>
  <si>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</si>
  <si>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</si>
  <si>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</si>
  <si>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</si>
  <si>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</si>
  <si>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</si>
  <si>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</si>
  <si>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</si>
  <si>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</si>
  <si>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</si>
  <si>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</si>
  <si>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</si>
  <si>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</si>
  <si>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</si>
  <si>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</si>
  <si>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</si>
  <si>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</si>
  <si>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</si>
  <si>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</si>
  <si>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</si>
  <si>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</si>
  <si>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</si>
  <si>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</si>
  <si>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</si>
  <si>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</si>
  <si>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</si>
  <si>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</si>
  <si>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</si>
  <si>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</si>
  <si>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</si>
  <si>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</si>
  <si>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</si>
  <si>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</si>
  <si>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</si>
  <si>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</si>
  <si>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</si>
  <si>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</si>
  <si>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</si>
  <si>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</si>
  <si>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</si>
  <si>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</si>
  <si>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</si>
  <si>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</si>
  <si>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</si>
  <si>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</si>
  <si>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</si>
  <si>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</si>
  <si>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</si>
  <si>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</si>
  <si>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</si>
  <si>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</si>
  <si>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</si>
  <si>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</si>
  <si>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</si>
  <si>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</si>
  <si>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</si>
  <si>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</si>
  <si>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</si>
  <si>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</si>
  <si>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</si>
  <si>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</si>
  <si>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</si>
  <si>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</si>
  <si>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</si>
  <si>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</si>
  <si>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</si>
  <si>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</si>
  <si>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</si>
  <si>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</si>
  <si>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</si>
  <si>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</si>
  <si>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</si>
  <si>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</si>
  <si>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</si>
  <si>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</si>
  <si>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</si>
  <si>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</si>
  <si>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</si>
  <si>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</si>
  <si>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</si>
  <si>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</si>
  <si>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</si>
  <si>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</si>
  <si>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</si>
  <si>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</si>
  <si>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</si>
  <si>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</si>
  <si>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</si>
  <si>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</si>
  <si>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</si>
  <si>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</si>
  <si>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</si>
  <si>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</si>
  <si>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</si>
  <si>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</si>
  <si>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</si>
  <si>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</si>
  <si>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</si>
  <si>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</si>
  <si>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</si>
  <si>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</si>
  <si>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</si>
  <si>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</si>
  <si>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</si>
  <si>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</si>
  <si>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</si>
  <si>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</si>
  <si>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</si>
  <si>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</si>
  <si>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</si>
  <si>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</si>
  <si>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</si>
  <si>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</si>
  <si>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</si>
  <si>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</si>
  <si>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</si>
  <si>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</si>
  <si>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</si>
  <si>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</si>
  <si>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</si>
  <si>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</si>
  <si>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</si>
  <si>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</si>
  <si>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</si>
  <si>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</si>
  <si>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</si>
  <si>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</si>
  <si>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</si>
  <si>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</si>
  <si>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</si>
  <si>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</si>
  <si>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</si>
  <si>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</si>
  <si>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</si>
  <si>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</si>
  <si>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</si>
  <si>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</si>
  <si>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</si>
  <si>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</si>
  <si>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</si>
  <si>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</si>
  <si>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</si>
  <si>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</si>
  <si>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</si>
  <si>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</si>
  <si>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</si>
  <si>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</si>
  <si>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</si>
  <si>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</si>
  <si>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</si>
  <si>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</si>
  <si>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</si>
  <si>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</si>
  <si>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</si>
  <si>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</si>
  <si>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</si>
  <si>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</si>
  <si>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</si>
  <si>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</si>
  <si>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</si>
  <si>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</si>
  <si>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</si>
  <si>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</si>
  <si>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</si>
  <si>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</si>
  <si>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</si>
  <si>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</si>
  <si>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</si>
  <si>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</si>
  <si>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</si>
  <si>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</si>
  <si>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</si>
  <si>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</si>
  <si>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</si>
  <si>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</si>
  <si>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</si>
  <si>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</si>
  <si>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</si>
  <si>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</si>
  <si>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</si>
  <si>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</si>
  <si>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</si>
  <si>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</si>
  <si>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</si>
  <si>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</si>
  <si>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</si>
  <si>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</si>
  <si>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</si>
  <si>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</si>
  <si>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</si>
  <si>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</si>
  <si>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</si>
  <si>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</si>
  <si>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</si>
  <si>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</si>
  <si>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</si>
  <si>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</si>
  <si>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</si>
  <si>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</si>
  <si>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</si>
  <si>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</si>
  <si>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</si>
  <si>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</si>
  <si>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</si>
  <si>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</si>
  <si>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</si>
  <si>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</si>
  <si>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</si>
  <si>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</si>
  <si>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</si>
  <si>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</si>
  <si>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</si>
  <si>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</si>
  <si>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</si>
  <si>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</si>
  <si>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</si>
  <si>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</si>
  <si>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</si>
  <si>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</si>
  <si>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</si>
  <si>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</si>
  <si>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</si>
  <si>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</si>
  <si>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</si>
  <si>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</si>
  <si>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</si>
  <si>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</si>
  <si>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</si>
  <si>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</si>
  <si>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</si>
  <si>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</si>
  <si>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</si>
  <si>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</si>
  <si>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</si>
  <si>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</si>
  <si>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</si>
  <si>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</si>
  <si>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</si>
  <si>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</si>
  <si>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</si>
  <si>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</si>
  <si>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</si>
  <si>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</si>
  <si>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</si>
  <si>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</si>
  <si>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</si>
  <si>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</si>
  <si>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</si>
  <si>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</si>
  <si>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</si>
  <si>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</si>
  <si>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</si>
  <si>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</si>
  <si>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</si>
  <si>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</si>
  <si>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</si>
  <si>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</si>
  <si>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</si>
  <si>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</si>
  <si>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</si>
  <si>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</si>
  <si>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</si>
  <si>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</si>
  <si>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</si>
  <si>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</si>
  <si>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</si>
  <si>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</si>
  <si>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</si>
  <si>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</si>
  <si>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</si>
  <si>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</si>
  <si>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</si>
  <si>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</si>
  <si>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</si>
  <si>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</si>
  <si>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</si>
  <si>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</si>
  <si>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</si>
  <si>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</si>
  <si>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</si>
  <si>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</si>
  <si>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</si>
  <si>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</si>
  <si>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</si>
  <si>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</si>
  <si>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</si>
  <si>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</si>
  <si>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</si>
  <si>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</si>
  <si>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</si>
  <si>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</si>
  <si>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</si>
  <si>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</si>
  <si>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</si>
  <si>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</si>
  <si>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</si>
  <si>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</si>
  <si>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</si>
  <si>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</si>
  <si>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</si>
  <si>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</si>
  <si>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</si>
  <si>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</si>
  <si>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</si>
  <si>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</si>
  <si>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</si>
  <si>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</si>
  <si>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</si>
  <si>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</si>
  <si>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</si>
  <si>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</si>
  <si>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</si>
  <si>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</si>
  <si>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</si>
  <si>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</si>
  <si>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</si>
  <si>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</si>
  <si>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</si>
  <si>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</si>
  <si>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</si>
  <si>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</si>
  <si>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</si>
  <si>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</si>
  <si>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</si>
  <si>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</si>
  <si>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</si>
  <si>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</si>
  <si>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</si>
  <si>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</si>
  <si>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</si>
  <si>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</si>
  <si>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</si>
  <si>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</si>
  <si>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</si>
  <si>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</si>
  <si>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</si>
  <si>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</si>
  <si>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</si>
  <si>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</si>
  <si>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</si>
  <si>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</si>
  <si>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</si>
  <si>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</si>
  <si>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</si>
  <si>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</si>
  <si>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</si>
  <si>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</si>
  <si>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</si>
  <si>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</si>
  <si>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</si>
  <si>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</si>
  <si>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</si>
  <si>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</si>
  <si>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</si>
  <si>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</si>
  <si>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</si>
  <si>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</si>
  <si>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</si>
  <si>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</si>
  <si>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</si>
  <si>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</si>
  <si>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</si>
  <si>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</si>
  <si>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</si>
  <si>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</si>
  <si>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</si>
  <si>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</si>
  <si>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</si>
  <si>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</si>
  <si>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</si>
  <si>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</si>
  <si>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</si>
  <si>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</si>
  <si>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</si>
  <si>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</si>
  <si>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</si>
  <si>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</si>
  <si>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</si>
  <si>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</si>
  <si>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</si>
  <si>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</si>
  <si>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</si>
  <si>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</si>
  <si>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</si>
  <si>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</si>
  <si>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</si>
  <si>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</si>
  <si>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</si>
  <si>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</si>
  <si>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</si>
  <si>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</si>
  <si>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</si>
  <si>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</si>
  <si>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</si>
  <si>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</si>
  <si>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</si>
  <si>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</si>
  <si>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</si>
  <si>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</si>
  <si>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</si>
  <si>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</si>
  <si>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</si>
  <si>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</si>
  <si>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</si>
  <si>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</si>
  <si>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</si>
  <si>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</si>
  <si>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</si>
  <si>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</si>
  <si>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</si>
  <si>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</si>
  <si>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</si>
  <si>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</si>
  <si>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</si>
  <si>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</si>
  <si>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</si>
  <si>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</si>
  <si>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</si>
  <si>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</si>
  <si>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</si>
  <si>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</si>
  <si>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</si>
  <si>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</si>
  <si>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</si>
  <si>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</si>
  <si>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</si>
  <si>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</si>
  <si>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</si>
  <si>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</si>
  <si>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</si>
  <si>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</si>
  <si>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</si>
  <si>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</si>
  <si>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</si>
  <si>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</si>
  <si>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</si>
  <si>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</si>
  <si>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</si>
  <si>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</si>
  <si>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</si>
  <si>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</si>
  <si>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</si>
  <si>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</si>
  <si>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</si>
  <si>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</si>
  <si>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</si>
  <si>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</si>
  <si>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</si>
  <si>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</si>
  <si>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</si>
  <si>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</si>
  <si>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</si>
  <si>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</si>
  <si>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</si>
  <si>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</si>
  <si>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</si>
  <si>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</si>
  <si>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</si>
  <si>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</si>
  <si>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</si>
  <si>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</si>
  <si>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</si>
  <si>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</si>
  <si>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</si>
  <si>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</si>
  <si>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</si>
  <si>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</si>
  <si>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</si>
  <si>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</si>
  <si>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</si>
  <si>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</si>
  <si>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</si>
  <si>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</si>
  <si>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</si>
  <si>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</si>
  <si>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</si>
  <si>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</si>
  <si>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</si>
  <si>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</si>
  <si>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</si>
  <si>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</si>
  <si>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</si>
  <si>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</si>
  <si>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</si>
  <si>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</si>
  <si>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</si>
  <si>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</si>
  <si>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</si>
  <si>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</si>
  <si>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</si>
  <si>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</si>
  <si>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</si>
  <si>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</si>
  <si>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</si>
  <si>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</si>
  <si>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</si>
  <si>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</si>
  <si>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</si>
  <si>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</si>
  <si>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</si>
  <si>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</si>
  <si>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</si>
  <si>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</si>
  <si>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</si>
  <si>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</si>
  <si>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</si>
  <si>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</si>
  <si>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</si>
  <si>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</si>
  <si>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</si>
  <si>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</si>
  <si>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</si>
  <si>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</si>
  <si>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</si>
  <si>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</si>
  <si>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</si>
  <si>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</si>
  <si>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</si>
  <si>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</si>
  <si>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</si>
  <si>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</si>
  <si>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</si>
  <si>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</si>
  <si>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</si>
  <si>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</si>
  <si>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</si>
  <si>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</si>
  <si>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</si>
  <si>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</si>
  <si>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</si>
  <si>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</si>
  <si>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</si>
  <si>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</si>
  <si>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</si>
  <si>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</si>
  <si>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</si>
  <si>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</si>
  <si>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</si>
  <si>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</si>
  <si>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</si>
  <si>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</si>
  <si>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</si>
  <si>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</si>
  <si>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</si>
  <si>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</si>
  <si>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</si>
  <si>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</si>
  <si>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</si>
  <si>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</si>
  <si>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</si>
  <si>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</si>
  <si>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</si>
  <si>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</si>
  <si>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</si>
  <si>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</si>
  <si>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</si>
  <si>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</si>
  <si>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</si>
  <si>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</si>
  <si>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</si>
  <si>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</si>
  <si>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</si>
  <si>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</si>
  <si>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</si>
  <si>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</si>
  <si>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</si>
  <si>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</si>
  <si>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</si>
  <si>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</si>
  <si>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</si>
  <si>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</si>
  <si>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</si>
  <si>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</si>
  <si>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</si>
  <si>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</si>
  <si>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</si>
  <si>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</si>
  <si>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</si>
  <si>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</si>
  <si>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</si>
  <si>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</si>
  <si>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</si>
  <si>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</si>
  <si>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</si>
  <si>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</si>
  <si>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</si>
  <si>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</si>
  <si>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</si>
  <si>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</si>
  <si>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</si>
  <si>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</si>
  <si>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</si>
  <si>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</si>
  <si>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</si>
  <si>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</si>
  <si>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</si>
  <si>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</si>
  <si>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</si>
  <si>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</si>
  <si>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</si>
  <si>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</si>
  <si>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</si>
  <si>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</si>
  <si>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</si>
  <si>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</si>
  <si>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</si>
  <si>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</si>
  <si>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</si>
  <si>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</si>
  <si>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</si>
  <si>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</si>
  <si>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</si>
  <si>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</si>
  <si>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</si>
  <si>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</si>
  <si>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</si>
  <si>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</si>
  <si>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</si>
  <si>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</si>
  <si>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</si>
  <si>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</si>
  <si>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</si>
  <si>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</si>
  <si>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</si>
  <si>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</si>
  <si>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</si>
  <si>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</si>
  <si>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</si>
  <si>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</si>
  <si>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</si>
  <si>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</si>
  <si>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</si>
  <si>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</si>
  <si>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</si>
  <si>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</si>
  <si>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</si>
  <si>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</si>
  <si>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</si>
  <si>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</si>
  <si>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</si>
  <si>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</si>
  <si>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</si>
  <si>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</si>
  <si>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</si>
  <si>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</si>
  <si>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</si>
  <si>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</si>
  <si>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</si>
  <si>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</si>
  <si>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</si>
  <si>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</si>
  <si>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</si>
  <si>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</si>
  <si>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</si>
  <si>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</si>
  <si>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</si>
  <si>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</si>
  <si>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</si>
  <si>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</si>
  <si>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</si>
  <si>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</si>
  <si>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</si>
  <si>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</si>
  <si>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</si>
  <si>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</si>
  <si>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</si>
  <si>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</si>
  <si>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</si>
  <si>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</si>
  <si>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</si>
  <si>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</si>
  <si>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</si>
  <si>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</si>
  <si>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</si>
  <si>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</si>
  <si>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</si>
  <si>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</si>
  <si>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</si>
  <si>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</si>
  <si>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</si>
  <si>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</si>
  <si>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</si>
  <si>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</si>
  <si>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</si>
  <si>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</si>
  <si>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</si>
  <si>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</si>
  <si>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</si>
  <si>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</si>
  <si>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</si>
  <si>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</si>
  <si>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</si>
  <si>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</si>
  <si>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</si>
  <si>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</si>
  <si>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</si>
  <si>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</si>
  <si>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</si>
  <si>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</si>
  <si>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</si>
  <si>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</si>
  <si>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</si>
  <si>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</si>
  <si>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</si>
  <si>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</si>
  <si>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</si>
  <si>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</si>
  <si>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</si>
  <si>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</si>
  <si>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</si>
  <si>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</si>
  <si>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</si>
  <si>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</si>
  <si>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</si>
  <si>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</si>
  <si>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</si>
  <si>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</si>
  <si>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</si>
  <si>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</si>
  <si>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</si>
  <si>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</si>
  <si>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</si>
  <si>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</si>
  <si>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</si>
  <si>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</si>
  <si>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</si>
  <si>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</si>
  <si>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</si>
  <si>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</si>
  <si>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</si>
  <si>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</si>
  <si>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</si>
  <si>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</si>
  <si>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</si>
  <si>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</si>
  <si>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</si>
  <si>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</si>
  <si>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</si>
  <si>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</si>
  <si>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</si>
  <si>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</si>
  <si>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</si>
  <si>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</si>
  <si>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</si>
  <si>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</si>
  <si>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</si>
  <si>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</si>
  <si>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</si>
  <si>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</si>
  <si>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</si>
  <si>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</si>
  <si>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</si>
  <si>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</si>
  <si>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</si>
  <si>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</si>
  <si>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</si>
  <si>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</si>
  <si>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</si>
  <si>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</si>
  <si>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</si>
  <si>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</si>
  <si>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</si>
  <si>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</si>
  <si>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</si>
  <si>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</si>
  <si>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</si>
  <si>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</si>
  <si>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</si>
  <si>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</si>
  <si>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</si>
  <si>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</si>
  <si>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</si>
  <si>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</si>
  <si>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</si>
  <si>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</si>
  <si>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</si>
  <si>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</si>
  <si>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</si>
  <si>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</si>
  <si>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</si>
  <si>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</si>
  <si>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</si>
  <si>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</si>
  <si>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</si>
  <si>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</si>
  <si>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</si>
  <si>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</si>
  <si>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</si>
  <si>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</si>
  <si>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</si>
  <si>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</si>
  <si>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</si>
  <si>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</si>
  <si>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</si>
  <si>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</si>
  <si>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</si>
  <si>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</si>
  <si>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</si>
  <si>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</si>
  <si>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</si>
  <si>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</si>
  <si>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</si>
  <si>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</si>
  <si>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</si>
  <si>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</si>
  <si>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</si>
  <si>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</si>
  <si>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</si>
  <si>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</si>
  <si>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</si>
  <si>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</si>
  <si>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</si>
  <si>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</si>
  <si>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</si>
  <si>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</si>
  <si>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</si>
  <si>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</si>
  <si>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</si>
  <si>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</si>
  <si>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</si>
  <si>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</si>
  <si>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</si>
  <si>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</si>
  <si>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</si>
  <si>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</si>
  <si>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</si>
  <si>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</si>
  <si>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</si>
  <si>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</si>
  <si>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</si>
  <si>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</si>
  <si>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</si>
  <si>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</si>
  <si>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</si>
  <si>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</si>
  <si>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</si>
  <si>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</si>
  <si>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</si>
  <si>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</si>
  <si>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</si>
  <si>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</si>
  <si>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</si>
  <si>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</si>
  <si>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</si>
  <si>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</si>
  <si>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</si>
  <si>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</si>
  <si>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</si>
  <si>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</si>
  <si>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</si>
  <si>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</si>
  <si>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</si>
  <si>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</si>
  <si>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</si>
  <si>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</si>
  <si>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</si>
  <si>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</si>
  <si>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</si>
  <si>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</si>
  <si>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</si>
  <si>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</si>
  <si>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</si>
  <si>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</si>
  <si>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</si>
  <si>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</si>
  <si>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</si>
  <si>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</si>
  <si>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</si>
  <si>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</si>
  <si>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</si>
  <si>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</si>
  <si>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</si>
  <si>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</si>
  <si>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</si>
  <si>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</si>
  <si>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</si>
  <si>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</si>
  <si>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</si>
  <si>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</si>
  <si>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</si>
  <si>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</si>
  <si>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</si>
  <si>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</si>
  <si>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</si>
  <si>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</si>
  <si>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</si>
  <si>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</si>
  <si>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</si>
  <si>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</si>
  <si>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</si>
  <si>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</si>
  <si>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</si>
  <si>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</si>
  <si>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</si>
  <si>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</si>
  <si>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</si>
  <si>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</si>
  <si>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</si>
  <si>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</si>
  <si>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</si>
  <si>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</si>
  <si>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</si>
  <si>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</si>
  <si>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</si>
  <si>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</si>
  <si>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</si>
  <si>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</si>
  <si>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</si>
  <si>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</si>
  <si>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</si>
  <si>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</si>
  <si>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</si>
  <si>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</si>
  <si>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</si>
  <si>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</si>
  <si>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</si>
  <si>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</si>
  <si>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</si>
  <si>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</si>
  <si>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</si>
  <si>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</si>
  <si>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</si>
  <si>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</si>
  <si>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</si>
  <si>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</si>
  <si>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</si>
  <si>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</si>
  <si>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</si>
  <si>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</si>
  <si>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</si>
  <si>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</si>
  <si>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</si>
  <si>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</si>
  <si>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</si>
  <si>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</si>
  <si>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</si>
  <si>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</si>
  <si>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</si>
  <si>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</si>
  <si>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</si>
  <si>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</si>
  <si>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</si>
  <si>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</si>
  <si>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</si>
  <si>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</si>
  <si>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</si>
  <si>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</si>
  <si>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</si>
  <si>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</si>
  <si>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</si>
  <si>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</si>
  <si>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</si>
  <si>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</si>
  <si>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</si>
  <si>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</si>
  <si>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</si>
  <si>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</si>
  <si>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</si>
  <si>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</si>
  <si>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</si>
  <si>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</si>
  <si>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</si>
  <si>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</si>
  <si>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</si>
  <si>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</si>
  <si>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</si>
  <si>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</si>
  <si>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</si>
  <si>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</si>
  <si>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</si>
  <si>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</si>
  <si>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</si>
  <si>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</si>
  <si>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</si>
  <si>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</si>
  <si>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</si>
  <si>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</si>
  <si>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</si>
  <si>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</si>
  <si>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</si>
  <si>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</si>
  <si>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</si>
  <si>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</si>
  <si>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</si>
  <si>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</si>
  <si>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</si>
  <si>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</si>
  <si>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</si>
  <si>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</si>
  <si>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</si>
  <si>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</si>
  <si>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</si>
  <si>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</si>
  <si>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</si>
  <si>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</si>
  <si>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</si>
  <si>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</si>
  <si>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</si>
  <si>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</si>
  <si>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</si>
  <si>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</si>
  <si>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</si>
  <si>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</si>
  <si>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</si>
  <si>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</si>
  <si>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</si>
  <si>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</si>
  <si>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</si>
  <si>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</si>
  <si>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</si>
  <si>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</si>
  <si>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</si>
  <si>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</si>
  <si>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</si>
  <si>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</si>
  <si>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</si>
  <si>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</si>
  <si>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</si>
  <si>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</si>
  <si>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</si>
  <si>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</si>
  <si>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</si>
  <si>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</si>
  <si>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</si>
  <si>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</si>
  <si>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</si>
  <si>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</si>
  <si>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</si>
  <si>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</si>
  <si>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</si>
  <si>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</si>
  <si>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</si>
  <si>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</si>
  <si>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</si>
  <si>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</si>
  <si>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</si>
  <si>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</si>
  <si>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</si>
  <si>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</si>
  <si>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</si>
  <si>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</si>
  <si>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</si>
  <si>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</si>
  <si>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</si>
  <si>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</si>
  <si>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</si>
  <si>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</si>
  <si>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</si>
  <si>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</si>
  <si>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</si>
  <si>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</si>
  <si>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</si>
  <si>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</si>
  <si>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</si>
  <si>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</si>
  <si>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</si>
  <si>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</si>
  <si>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</si>
  <si>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</si>
  <si>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</si>
  <si>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</si>
  <si>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</si>
  <si>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</si>
  <si>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</si>
  <si>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</si>
  <si>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</si>
  <si>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</si>
  <si>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</si>
  <si>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</si>
  <si>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</si>
  <si>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</si>
  <si>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</si>
  <si>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</si>
  <si>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</si>
  <si>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</si>
  <si>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</si>
  <si>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</si>
  <si>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</si>
  <si>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</si>
  <si>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</si>
  <si>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</si>
  <si>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</si>
  <si>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</si>
  <si>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</si>
  <si>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</si>
  <si>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</si>
  <si>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</si>
  <si>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</si>
  <si>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</si>
  <si>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</si>
  <si>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</si>
  <si>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</si>
  <si>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</si>
  <si>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</si>
  <si>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</si>
  <si>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</si>
  <si>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</si>
  <si>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</si>
  <si>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</si>
  <si>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</si>
  <si>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</si>
  <si>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</si>
  <si>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</si>
  <si>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</si>
  <si>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</si>
  <si>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</si>
  <si>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</si>
  <si>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</si>
  <si>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</si>
  <si>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</si>
  <si>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</si>
  <si>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</si>
  <si>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</si>
  <si>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</si>
  <si>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</si>
  <si>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</si>
  <si>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</si>
  <si>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</si>
  <si>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</si>
  <si>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</si>
  <si>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</si>
  <si>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</si>
  <si>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</si>
  <si>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</si>
  <si>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</si>
  <si>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</si>
  <si>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</si>
  <si>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</si>
  <si>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</si>
  <si>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</si>
  <si>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</si>
  <si>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</si>
  <si>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</si>
  <si>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</si>
  <si>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</si>
  <si>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</si>
  <si>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</si>
  <si>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</si>
  <si>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</si>
  <si>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</si>
  <si>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</si>
  <si>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</si>
  <si>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</si>
  <si>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</si>
  <si>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</si>
  <si>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</si>
  <si>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</si>
  <si>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</si>
  <si>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</si>
  <si>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</si>
  <si>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</si>
  <si>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</si>
  <si>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</si>
  <si>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</si>
  <si>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</si>
  <si>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</si>
  <si>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</si>
  <si>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</si>
  <si>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</si>
  <si>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</si>
  <si>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</si>
  <si>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</si>
  <si>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</si>
  <si>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</si>
  <si>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</si>
  <si>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</si>
  <si>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</si>
  <si>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</si>
  <si>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</si>
  <si>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</si>
  <si>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</si>
  <si>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</si>
  <si>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</si>
  <si>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</si>
  <si>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</si>
  <si>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</si>
  <si>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</si>
  <si>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</si>
  <si>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</si>
  <si>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</si>
  <si>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</si>
  <si>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</si>
  <si>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</si>
  <si>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</si>
  <si>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</si>
  <si>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</si>
  <si>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</si>
  <si>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</si>
  <si>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</si>
  <si>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</si>
  <si>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</si>
  <si>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</si>
  <si>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</si>
  <si>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</si>
  <si>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</si>
  <si>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</si>
  <si>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</si>
  <si>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</si>
  <si>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</si>
  <si>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</si>
  <si>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</si>
  <si>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</si>
  <si>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</si>
  <si>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</si>
  <si>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</si>
  <si>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</si>
  <si>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</si>
  <si>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</si>
  <si>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</si>
  <si>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</si>
  <si>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</si>
  <si>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</si>
  <si>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</si>
  <si>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</si>
  <si>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</si>
  <si>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</si>
  <si>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</si>
  <si>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</si>
  <si>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</si>
  <si>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</si>
  <si>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</si>
  <si>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</si>
  <si>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</si>
  <si>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</si>
  <si>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</si>
  <si>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</si>
  <si>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</si>
  <si>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</si>
  <si>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</si>
  <si>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</si>
  <si>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</si>
  <si>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</si>
  <si>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</si>
  <si>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</si>
  <si>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</si>
  <si>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</si>
  <si>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</si>
  <si>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</si>
  <si>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</si>
  <si>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</si>
  <si>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</si>
  <si>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</si>
  <si>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</si>
  <si>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</si>
  <si>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</si>
  <si>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</si>
  <si>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</si>
  <si>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</si>
  <si>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</si>
  <si>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</si>
  <si>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</si>
  <si>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</si>
  <si>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</si>
  <si>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</si>
  <si>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</si>
  <si>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</si>
  <si>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</si>
  <si>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</si>
  <si>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</si>
  <si>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</si>
  <si>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</si>
  <si>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</si>
  <si>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</si>
  <si>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</si>
  <si>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</si>
  <si>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</si>
  <si>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</si>
  <si>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</si>
  <si>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</si>
  <si>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</si>
  <si>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</si>
  <si>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</si>
  <si>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</si>
  <si>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</si>
  <si>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</si>
  <si>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</si>
  <si>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</si>
  <si>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</si>
  <si>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</si>
  <si>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</si>
  <si>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</si>
  <si>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</si>
  <si>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</si>
  <si>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</si>
  <si>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</si>
  <si>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</si>
  <si>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</si>
  <si>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</si>
  <si>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</si>
  <si>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</si>
  <si>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</si>
  <si>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</si>
  <si>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</si>
  <si>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</si>
  <si>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</si>
  <si>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</si>
  <si>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</si>
  <si>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</si>
  <si>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</si>
  <si>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</si>
  <si>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</si>
  <si>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</si>
  <si>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</si>
  <si>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</si>
  <si>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</si>
  <si>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</si>
  <si>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</si>
  <si>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</si>
  <si>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</si>
  <si>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</si>
  <si>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</si>
  <si>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</si>
  <si>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</si>
  <si>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</si>
  <si>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</si>
  <si>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</si>
  <si>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</si>
  <si>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</si>
  <si>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</si>
  <si>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</si>
  <si>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</si>
  <si>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</si>
  <si>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</si>
  <si>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</si>
  <si>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</si>
  <si>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</si>
  <si>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</si>
  <si>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</si>
  <si>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</si>
  <si>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</si>
  <si>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</si>
  <si>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</si>
  <si>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</si>
  <si>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</si>
  <si>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</si>
  <si>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</si>
  <si>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</si>
  <si>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</si>
  <si>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</si>
  <si>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</si>
  <si>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</si>
  <si>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</si>
  <si>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</si>
  <si>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</si>
  <si>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</si>
  <si>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</si>
  <si>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</si>
  <si>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</si>
  <si>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</si>
  <si>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</si>
  <si>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</si>
  <si>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</si>
  <si>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</si>
  <si>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</si>
  <si>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</si>
  <si>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</si>
  <si>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</si>
  <si>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</si>
  <si>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</si>
  <si>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</si>
  <si>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</si>
  <si>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</si>
  <si>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</si>
  <si>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</si>
  <si>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</si>
  <si>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</si>
  <si>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</si>
  <si>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</si>
  <si>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</si>
  <si>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</si>
  <si>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</si>
  <si>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</si>
  <si>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</si>
  <si>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</si>
  <si>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</si>
  <si>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</si>
  <si>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</si>
  <si>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</si>
  <si>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</si>
  <si>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</si>
  <si>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</si>
  <si>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</si>
  <si>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</si>
  <si>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</si>
  <si>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</si>
  <si>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</si>
  <si>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</si>
  <si>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</si>
  <si>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</si>
  <si>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</si>
  <si>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</si>
  <si>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</si>
  <si>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</si>
  <si>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</si>
  <si>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</si>
  <si>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</si>
  <si>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</si>
  <si>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</si>
  <si>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</si>
  <si>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</si>
  <si>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</si>
  <si>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</si>
  <si>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</si>
  <si>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</si>
  <si>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</si>
  <si>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</si>
  <si>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</si>
  <si>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</si>
  <si>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</si>
  <si>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</si>
  <si>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</si>
  <si>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</si>
  <si>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</si>
  <si>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</si>
  <si>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</si>
  <si>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</si>
  <si>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</si>
  <si>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</si>
  <si>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</si>
  <si>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</si>
  <si>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</si>
  <si>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</si>
  <si>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</si>
  <si>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</si>
  <si>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</si>
  <si>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</si>
  <si>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</si>
  <si>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</si>
  <si>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</si>
  <si>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</si>
  <si>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</si>
  <si>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</si>
  <si>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</si>
  <si>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</si>
  <si>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</si>
  <si>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</si>
  <si>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</si>
  <si>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</si>
  <si>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</si>
  <si>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</si>
  <si>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</si>
  <si>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</si>
  <si>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</si>
  <si>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</si>
  <si>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</si>
  <si>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</si>
  <si>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</si>
  <si>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</si>
  <si>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</si>
  <si>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</si>
  <si>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</si>
  <si>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</si>
  <si>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</si>
  <si>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</si>
  <si>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</si>
  <si>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</si>
  <si>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</si>
  <si>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</si>
  <si>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</si>
  <si>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</si>
  <si>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</si>
  <si>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</si>
  <si>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</si>
  <si>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</si>
  <si>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</si>
  <si>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</si>
  <si>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</si>
  <si>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</si>
  <si>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</si>
  <si>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</si>
  <si>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</si>
  <si>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</si>
  <si>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</si>
  <si>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</si>
  <si>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</si>
  <si>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</si>
  <si>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</si>
  <si>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</si>
  <si>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</si>
  <si>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</si>
  <si>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</si>
  <si>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</si>
  <si>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</si>
  <si>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</si>
  <si>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</si>
  <si>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</si>
  <si>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</si>
  <si>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</si>
  <si>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</si>
  <si>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</si>
  <si>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</si>
  <si>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</si>
  <si>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</si>
  <si>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</si>
  <si>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</si>
  <si>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</si>
  <si>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</si>
  <si>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</si>
  <si>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</si>
  <si>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</si>
  <si>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</si>
  <si>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</si>
  <si>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</si>
  <si>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</si>
  <si>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</si>
  <si>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</si>
  <si>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</si>
  <si>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</si>
  <si>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</si>
  <si>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</si>
  <si>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</si>
  <si>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</si>
  <si>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</si>
  <si>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</si>
  <si>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</si>
  <si>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</si>
  <si>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</si>
  <si>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</si>
  <si>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</si>
  <si>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</si>
  <si>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</si>
  <si>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</si>
  <si>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</si>
  <si>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</si>
  <si>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</si>
  <si>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</si>
  <si>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</si>
  <si>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</si>
  <si>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</si>
  <si>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</si>
  <si>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</si>
  <si>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</si>
  <si>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</si>
  <si>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</si>
  <si>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</si>
  <si>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</si>
  <si>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</si>
  <si>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</si>
  <si>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</si>
  <si>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</si>
  <si>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</si>
  <si>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</si>
  <si>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</si>
  <si>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</si>
  <si>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</si>
  <si>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</si>
  <si>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</si>
  <si>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</si>
  <si>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</si>
  <si>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</si>
  <si>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</si>
  <si>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</si>
  <si>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</si>
  <si>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</si>
  <si>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</si>
  <si>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</si>
  <si>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</si>
  <si>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</si>
  <si>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</si>
  <si>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</si>
  <si>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</si>
  <si>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</si>
  <si>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</si>
  <si>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</si>
  <si>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</si>
  <si>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</si>
  <si>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</si>
  <si>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</si>
  <si>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</si>
  <si>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</si>
  <si>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</si>
  <si>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</si>
  <si>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</si>
  <si>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</si>
  <si>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</si>
  <si>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</si>
  <si>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</si>
  <si>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</si>
  <si>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</si>
  <si>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</si>
  <si>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</si>
  <si>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</si>
  <si>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</si>
  <si>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</si>
  <si>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</si>
  <si>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</si>
  <si>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</si>
  <si>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</si>
  <si>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</si>
  <si>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</si>
  <si>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</si>
  <si>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</si>
  <si>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</si>
  <si>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</si>
  <si>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</si>
  <si>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</si>
  <si>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</si>
  <si>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</si>
  <si>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</si>
  <si>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</si>
  <si>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</si>
  <si>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</si>
  <si>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</si>
  <si>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</si>
  <si>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</si>
  <si>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</si>
  <si>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</si>
  <si>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</si>
  <si>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</si>
  <si>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</si>
  <si>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</si>
  <si>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</si>
  <si>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</si>
  <si>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</si>
  <si>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</si>
  <si>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</si>
  <si>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</si>
  <si>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</si>
  <si>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</si>
  <si>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</si>
  <si>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</si>
  <si>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</si>
  <si>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</si>
  <si>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</si>
  <si>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</si>
  <si>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</si>
  <si>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</si>
  <si>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</si>
  <si>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</si>
  <si>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</si>
  <si>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</si>
  <si>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</si>
  <si>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</si>
  <si>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</si>
  <si>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</si>
  <si>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</si>
  <si>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</si>
  <si>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</si>
  <si>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</si>
  <si>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</si>
  <si>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</si>
  <si>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</si>
  <si>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</si>
  <si>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</si>
  <si>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</si>
  <si>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</si>
  <si>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</si>
  <si>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</si>
  <si>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</si>
  <si>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</si>
  <si>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</si>
  <si>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</si>
  <si>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</si>
  <si>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</si>
  <si>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</si>
  <si>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</si>
  <si>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</si>
  <si>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</si>
  <si>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</si>
  <si>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</si>
  <si>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</si>
  <si>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</si>
  <si>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</si>
  <si>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</si>
  <si>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</si>
  <si>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</si>
  <si>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</si>
  <si>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</si>
  <si>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</si>
  <si>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</si>
  <si>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</si>
  <si>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</si>
  <si>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</si>
  <si>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</si>
  <si>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</si>
  <si>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</si>
  <si>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</si>
  <si>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</si>
  <si>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</si>
  <si>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</si>
  <si>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</si>
  <si>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</si>
  <si>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</si>
  <si>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</si>
  <si>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</si>
  <si>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</si>
  <si>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</si>
  <si>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</si>
  <si>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</si>
  <si>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</si>
  <si>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</si>
  <si>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</si>
  <si>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</si>
  <si>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</si>
  <si>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</si>
  <si>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</si>
  <si>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</si>
  <si>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</si>
  <si>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</si>
  <si>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</si>
  <si>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</si>
  <si>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</si>
  <si>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</si>
  <si>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</si>
  <si>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</si>
  <si>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</si>
  <si>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</si>
  <si>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</si>
  <si>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</si>
  <si>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</si>
  <si>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</si>
  <si>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</si>
  <si>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</si>
  <si>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</si>
  <si>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</si>
  <si>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</si>
  <si>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</si>
  <si>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</si>
  <si>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</si>
  <si>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</si>
  <si>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</si>
  <si>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</si>
  <si>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</si>
  <si>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</si>
  <si>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</si>
  <si>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</si>
  <si>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</si>
  <si>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</si>
  <si>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</si>
  <si>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</si>
  <si>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</si>
  <si>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</si>
  <si>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</si>
  <si>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</si>
  <si>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</si>
  <si>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</si>
  <si>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</si>
  <si>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</si>
  <si>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</si>
  <si>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</si>
  <si>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</si>
  <si>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</si>
  <si>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</si>
  <si>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</si>
  <si>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</si>
  <si>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</si>
  <si>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</si>
  <si>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</si>
  <si>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</si>
  <si>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</si>
  <si>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</si>
  <si>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</si>
  <si>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</si>
  <si>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</si>
  <si>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</si>
  <si>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</si>
  <si>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</si>
  <si>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</si>
  <si>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</si>
  <si>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</si>
  <si>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</si>
  <si>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</si>
  <si>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</si>
  <si>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</si>
  <si>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</si>
  <si>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</si>
  <si>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</si>
  <si>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</si>
  <si>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</si>
  <si>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</si>
  <si>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</si>
  <si>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</si>
  <si>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</si>
  <si>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</si>
  <si>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</si>
  <si>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</si>
  <si>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</si>
  <si>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</si>
  <si>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</si>
  <si>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</si>
  <si>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</si>
  <si>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</si>
  <si>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</si>
  <si>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</si>
  <si>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</si>
  <si>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</si>
  <si>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</si>
  <si>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</si>
  <si>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</si>
  <si>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</si>
  <si>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</si>
  <si>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</si>
  <si>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</si>
  <si>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</si>
  <si>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</si>
  <si>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</si>
  <si>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</si>
  <si>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</si>
  <si>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</si>
  <si>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</si>
  <si>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</si>
  <si>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</si>
  <si>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</si>
  <si>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</si>
  <si>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</si>
  <si>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</si>
  <si>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</si>
  <si>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</si>
  <si>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</si>
  <si>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</si>
  <si>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</si>
  <si>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</si>
  <si>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</si>
  <si>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</si>
  <si>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</si>
  <si>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</si>
  <si>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</si>
  <si>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</si>
  <si>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</si>
  <si>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</si>
  <si>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</si>
  <si>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</si>
  <si>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</si>
  <si>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</si>
  <si>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</si>
  <si>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</si>
  <si>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</si>
  <si>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</si>
  <si>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</si>
  <si>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</si>
  <si>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</si>
  <si>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</si>
  <si>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</si>
  <si>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</si>
  <si>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</si>
  <si>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</si>
  <si>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</si>
  <si>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</si>
  <si>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</si>
  <si>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</si>
  <si>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</si>
  <si>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</si>
  <si>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</si>
  <si>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</si>
  <si>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</si>
  <si>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</si>
  <si>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</si>
  <si>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</si>
  <si>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</si>
  <si>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</si>
  <si>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</si>
  <si>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</si>
  <si>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</si>
  <si>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</si>
  <si>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</si>
  <si>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</si>
  <si>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</si>
  <si>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</si>
  <si>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</si>
  <si>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</si>
  <si>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</si>
  <si>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</si>
  <si>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</si>
  <si>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</si>
  <si>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</si>
  <si>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</si>
  <si>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</si>
  <si>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</si>
  <si>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</si>
  <si>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</si>
  <si>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</si>
  <si>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</si>
  <si>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</si>
  <si>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</si>
  <si>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</si>
  <si>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</si>
  <si>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</si>
  <si>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</si>
  <si>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</si>
  <si>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</si>
  <si>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</si>
  <si>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</si>
  <si>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</si>
  <si>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</si>
  <si>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</si>
  <si>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</si>
  <si>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</si>
  <si>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</si>
  <si>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</si>
  <si>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</si>
  <si>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</si>
  <si>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</si>
  <si>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</si>
  <si>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</si>
  <si>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</si>
  <si>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</si>
  <si>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</si>
  <si>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</si>
  <si>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</si>
  <si>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</si>
  <si>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</si>
  <si>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</si>
  <si>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</si>
  <si>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</si>
  <si>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</si>
  <si>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</si>
  <si>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</si>
  <si>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</si>
  <si>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</si>
  <si>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</si>
  <si>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</si>
  <si>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</si>
  <si>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</si>
  <si>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</si>
  <si>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</si>
  <si>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</si>
  <si>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</si>
  <si>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</si>
  <si>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</si>
  <si>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</si>
  <si>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</si>
  <si>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</si>
  <si>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</si>
  <si>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</si>
  <si>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</si>
  <si>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</si>
  <si>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</si>
  <si>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</si>
  <si>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</si>
  <si>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</si>
  <si>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</si>
  <si>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</si>
  <si>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</si>
  <si>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</si>
  <si>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</si>
  <si>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</si>
  <si>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</si>
  <si>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</si>
  <si>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</si>
  <si>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</si>
  <si>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</si>
  <si>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</si>
  <si>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</si>
  <si>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</si>
  <si>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</si>
  <si>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</si>
  <si>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</si>
  <si>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</si>
  <si>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</si>
  <si>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</si>
  <si>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</si>
  <si>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</si>
  <si>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</si>
  <si>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</si>
  <si>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</si>
  <si>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</si>
  <si>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</si>
  <si>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</si>
  <si>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</si>
  <si>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</si>
  <si>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</si>
  <si>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</si>
  <si>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</si>
  <si>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</si>
  <si>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</si>
  <si>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</si>
  <si>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</si>
  <si>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</si>
  <si>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</si>
  <si>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</si>
  <si>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</si>
  <si>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</si>
  <si>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</si>
  <si>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</si>
  <si>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</si>
  <si>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</si>
  <si>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</si>
  <si>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</si>
  <si>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</si>
  <si>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</si>
  <si>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</si>
  <si>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</si>
  <si>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</si>
  <si>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</si>
  <si>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</si>
  <si>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</si>
  <si>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</si>
  <si>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</si>
  <si>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</si>
  <si>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</si>
  <si>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</si>
  <si>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</si>
  <si>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</si>
  <si>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</si>
  <si>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</si>
  <si>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</si>
  <si>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</si>
  <si>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</si>
  <si>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</si>
  <si>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</si>
  <si>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</si>
  <si>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</si>
  <si>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</si>
  <si>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</si>
  <si>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</si>
  <si>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</si>
  <si>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</si>
  <si>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</si>
  <si>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</si>
  <si>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</si>
  <si>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</si>
  <si>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</si>
  <si>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</si>
  <si>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</si>
  <si>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</si>
  <si>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</si>
  <si>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</si>
  <si>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</si>
  <si>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</si>
  <si>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</si>
  <si>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</si>
  <si>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</si>
  <si>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</si>
  <si>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</si>
  <si>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</si>
  <si>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</si>
  <si>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</si>
  <si>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</si>
  <si>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</si>
  <si>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</si>
  <si>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</si>
  <si>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</si>
  <si>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</si>
  <si>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</si>
  <si>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</si>
  <si>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</si>
  <si>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</si>
  <si>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</si>
  <si>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</si>
  <si>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</si>
  <si>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</si>
  <si>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</si>
  <si>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</si>
  <si>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</si>
  <si>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</si>
  <si>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</si>
  <si>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</si>
  <si>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</si>
  <si>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</si>
  <si>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</si>
  <si>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</si>
  <si>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</si>
  <si>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</si>
  <si>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</si>
  <si>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</si>
  <si>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</si>
  <si>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</si>
  <si>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</si>
  <si>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</si>
  <si>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</si>
  <si>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</si>
  <si>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</si>
  <si>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</si>
  <si>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</si>
  <si>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</si>
  <si>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</si>
  <si>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</si>
  <si>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</si>
  <si>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</si>
  <si>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</si>
  <si>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</si>
  <si>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</si>
  <si>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</si>
  <si>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</si>
  <si>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</si>
  <si>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</si>
  <si>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</si>
  <si>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</si>
  <si>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</si>
  <si>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</si>
  <si>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</si>
  <si>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</si>
  <si>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</si>
  <si>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</si>
  <si>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</si>
  <si>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</si>
  <si>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</si>
  <si>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</si>
  <si>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</si>
  <si>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</si>
  <si>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</si>
  <si>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</si>
  <si>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</si>
  <si>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</si>
  <si>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</si>
  <si>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</si>
  <si>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</si>
  <si>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</si>
  <si>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</si>
  <si>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</si>
  <si>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</si>
  <si>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</si>
  <si>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</si>
  <si>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</si>
  <si>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</si>
  <si>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</si>
  <si>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</si>
  <si>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</si>
  <si>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</si>
  <si>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</si>
  <si>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</si>
  <si>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</si>
  <si>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</si>
  <si>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</si>
  <si>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</si>
  <si>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</si>
  <si>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</si>
  <si>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</si>
  <si>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</si>
  <si>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</si>
  <si>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</si>
  <si>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</si>
  <si>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</si>
  <si>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</si>
  <si>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</si>
  <si>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</si>
  <si>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</si>
  <si>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</si>
  <si>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</si>
  <si>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</si>
  <si>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</si>
  <si>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</si>
  <si>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</si>
  <si>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</si>
  <si>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</si>
  <si>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</si>
  <si>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</si>
  <si>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</si>
  <si>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</si>
  <si>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</si>
  <si>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</si>
  <si>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</si>
  <si>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</si>
  <si>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</si>
  <si>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</si>
  <si>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</si>
  <si>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</si>
  <si>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</si>
  <si>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</si>
  <si>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</si>
  <si>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</si>
  <si>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</si>
  <si>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</si>
  <si>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</si>
  <si>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</si>
  <si>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</si>
  <si>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</si>
  <si>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</si>
  <si>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</si>
  <si>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</si>
  <si>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</si>
  <si>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</si>
  <si>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</si>
  <si>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</si>
  <si>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</si>
  <si>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</si>
  <si>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</si>
  <si>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</si>
  <si>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</si>
  <si>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</si>
  <si>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</si>
  <si>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</si>
  <si>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</si>
  <si>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</si>
  <si>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</si>
  <si>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</si>
  <si>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</si>
  <si>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</si>
  <si>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</si>
  <si>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</si>
  <si>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</si>
  <si>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</si>
  <si>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</si>
  <si>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</si>
  <si>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</si>
  <si>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</si>
  <si>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</si>
  <si>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</si>
  <si>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</si>
  <si>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</si>
  <si>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</si>
  <si>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</si>
  <si>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</si>
  <si>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</si>
  <si>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</si>
  <si>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</si>
  <si>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</si>
  <si>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</si>
  <si>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</si>
  <si>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</si>
  <si>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</si>
  <si>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</si>
  <si>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</si>
  <si>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</si>
  <si>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</si>
  <si>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</si>
  <si>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</si>
  <si>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</si>
  <si>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</si>
  <si>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</si>
  <si>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</si>
  <si>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</si>
  <si>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</si>
  <si>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</si>
  <si>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</si>
  <si>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</si>
  <si>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</si>
  <si>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</si>
  <si>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</si>
  <si>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</si>
  <si>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</si>
  <si>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</si>
  <si>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</si>
  <si>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</si>
  <si>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</si>
  <si>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</si>
  <si>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</si>
  <si>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</si>
  <si>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</si>
  <si>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</si>
  <si>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</si>
  <si>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</si>
  <si>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</si>
  <si>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</si>
  <si>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</si>
  <si>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</si>
  <si>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</si>
  <si>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</si>
  <si>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</si>
  <si>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</si>
  <si>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</si>
  <si>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</si>
  <si>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</si>
  <si>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</si>
  <si>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</si>
  <si>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</si>
  <si>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</si>
  <si>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</si>
  <si>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</si>
  <si>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</si>
  <si>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</si>
  <si>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</si>
  <si>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</si>
  <si>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</si>
  <si>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</si>
  <si>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</si>
  <si>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</si>
  <si>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</si>
  <si>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</si>
  <si>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</si>
  <si>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</si>
  <si>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</si>
  <si>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</si>
  <si>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</si>
  <si>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</si>
  <si>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</si>
  <si>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</si>
  <si>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</si>
  <si>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</si>
  <si>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</si>
  <si>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</si>
  <si>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</si>
  <si>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</si>
  <si>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</si>
  <si>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</si>
  <si>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</si>
  <si>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</si>
  <si>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</si>
  <si>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</si>
  <si>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</si>
  <si>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</si>
  <si>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</si>
  <si>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</si>
  <si>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</si>
  <si>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</si>
  <si>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</si>
  <si>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</si>
  <si>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</si>
  <si>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</si>
  <si>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</si>
  <si>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</si>
  <si>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</si>
  <si>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</si>
  <si>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</si>
  <si>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</si>
  <si>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</si>
  <si>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</si>
  <si>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</si>
  <si>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</si>
  <si>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</si>
  <si>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</si>
  <si>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</si>
  <si>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</si>
  <si>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</si>
  <si>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</si>
  <si>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</si>
  <si>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</si>
  <si>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</si>
  <si>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</si>
  <si>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</si>
  <si>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</si>
  <si>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</si>
  <si>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</si>
  <si>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</si>
  <si>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</si>
  <si>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</si>
  <si>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</si>
  <si>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</si>
  <si>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</si>
  <si>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</si>
  <si>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</si>
  <si>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</si>
  <si>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</si>
  <si>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</si>
  <si>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</si>
  <si>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</si>
  <si>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</si>
  <si>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</si>
  <si>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</si>
  <si>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</si>
  <si>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</si>
  <si>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</si>
  <si>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</si>
  <si>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</si>
  <si>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</si>
  <si>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</si>
  <si>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</si>
  <si>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</si>
  <si>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</si>
  <si>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</si>
  <si>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</si>
  <si>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</si>
  <si>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</si>
  <si>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</si>
  <si>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</si>
  <si>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</si>
  <si>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</si>
  <si>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</si>
  <si>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</si>
  <si>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</si>
  <si>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</si>
  <si>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</si>
  <si>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</si>
  <si>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</si>
  <si>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</si>
  <si>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</si>
  <si>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</si>
  <si>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</si>
  <si>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</si>
  <si>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</si>
  <si>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</si>
  <si>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</si>
  <si>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</si>
  <si>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</si>
  <si>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</si>
  <si>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</si>
  <si>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</si>
  <si>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</si>
  <si>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</si>
  <si>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</si>
  <si>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</si>
  <si>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</si>
  <si>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</si>
  <si>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</si>
  <si>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</si>
  <si>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</si>
  <si>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</si>
  <si>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</si>
  <si>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</si>
  <si>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</si>
  <si>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</si>
  <si>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</si>
  <si>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</si>
  <si>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</si>
  <si>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</si>
  <si>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</si>
  <si>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</si>
  <si>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</si>
  <si>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</si>
  <si>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</si>
  <si>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</si>
  <si>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</si>
  <si>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</si>
  <si>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</si>
  <si>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</si>
  <si>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</si>
  <si>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</si>
  <si>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</si>
  <si>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</si>
  <si>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</si>
  <si>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</si>
  <si>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</si>
  <si>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</si>
  <si>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</si>
  <si>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</si>
  <si>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</si>
  <si>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</si>
  <si>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</si>
  <si>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</si>
  <si>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</si>
  <si>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</si>
  <si>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</si>
  <si>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</si>
  <si>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</si>
  <si>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</si>
  <si>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</si>
  <si>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</si>
  <si>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</si>
  <si>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</si>
  <si>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</si>
  <si>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</si>
  <si>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</si>
  <si>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</si>
  <si>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</si>
  <si>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</si>
  <si>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</si>
  <si>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</si>
  <si>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</si>
  <si>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</si>
  <si>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</si>
  <si>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</si>
  <si>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</si>
  <si>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</si>
  <si>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</si>
  <si>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</si>
  <si>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</si>
  <si>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</si>
  <si>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</si>
  <si>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</si>
  <si>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</si>
  <si>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</si>
  <si>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</si>
  <si>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</si>
  <si>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</si>
  <si>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</si>
  <si>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</si>
  <si>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</si>
  <si>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</si>
  <si>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</si>
  <si>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</si>
  <si>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</si>
  <si>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</si>
  <si>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</si>
  <si>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</si>
  <si>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</si>
  <si>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</si>
  <si>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</si>
  <si>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</si>
  <si>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</si>
  <si>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</si>
  <si>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</si>
  <si>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</si>
  <si>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</si>
  <si>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</si>
  <si>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</si>
  <si>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</si>
  <si>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</si>
  <si>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</si>
  <si>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</si>
  <si>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</si>
  <si>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</si>
  <si>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</si>
  <si>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</si>
  <si>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</si>
  <si>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</si>
  <si>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</si>
  <si>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</si>
  <si>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</si>
  <si>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</si>
  <si>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</si>
  <si>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</si>
  <si>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</si>
  <si>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</si>
  <si>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</si>
  <si>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</si>
  <si>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</si>
  <si>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</si>
  <si>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</si>
  <si>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</si>
  <si>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</si>
  <si>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</si>
  <si>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</si>
  <si>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</si>
  <si>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</si>
  <si>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</si>
  <si>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</si>
  <si>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</si>
  <si>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</si>
  <si>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</si>
  <si>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</si>
  <si>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</si>
  <si>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</si>
  <si>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</si>
  <si>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</si>
  <si>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</si>
  <si>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</si>
  <si>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</si>
  <si>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</si>
  <si>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</si>
  <si>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</si>
  <si>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</si>
  <si>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</si>
  <si>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</si>
  <si>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</si>
  <si>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</si>
  <si>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</si>
  <si>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</si>
  <si>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</si>
  <si>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</si>
  <si>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</si>
  <si>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</si>
  <si>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</si>
  <si>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</si>
  <si>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</si>
  <si>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</si>
  <si>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</si>
  <si>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</si>
  <si>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</si>
  <si>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</si>
  <si>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</si>
  <si>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</si>
  <si>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</si>
  <si>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</si>
  <si>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</si>
  <si>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</si>
  <si>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</si>
  <si>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</si>
  <si>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</si>
  <si>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</si>
  <si>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</si>
  <si>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</si>
  <si>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</si>
  <si>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</si>
  <si>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</si>
  <si>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</si>
  <si>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</si>
  <si>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</si>
  <si>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</si>
  <si>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</si>
  <si>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</si>
  <si>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</si>
  <si>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</si>
  <si>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</si>
  <si>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</si>
  <si>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</si>
  <si>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</si>
  <si>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</si>
  <si>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</si>
  <si>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</si>
  <si>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</si>
  <si>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</si>
  <si>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</si>
  <si>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</si>
  <si>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</si>
  <si>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</si>
  <si>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</si>
  <si>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</si>
  <si>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</si>
  <si>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</si>
  <si>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</si>
  <si>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</si>
  <si>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</si>
  <si>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</si>
  <si>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</si>
  <si>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</si>
  <si>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</si>
  <si>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</si>
  <si>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</si>
  <si>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</si>
  <si>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</si>
  <si>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</si>
  <si>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</si>
  <si>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</si>
  <si>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</si>
  <si>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</si>
  <si>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</si>
  <si>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</si>
  <si>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</si>
  <si>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</si>
  <si>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</si>
  <si>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</si>
  <si>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</si>
  <si>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</si>
  <si>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</si>
  <si>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</si>
  <si>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</si>
  <si>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</si>
  <si>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</si>
  <si>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</si>
  <si>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</si>
  <si>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</si>
  <si>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</si>
  <si>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</si>
  <si>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</si>
  <si>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</si>
  <si>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</si>
  <si>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</si>
  <si>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</si>
  <si>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</si>
  <si>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</si>
  <si>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</si>
  <si>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</si>
  <si>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</si>
  <si>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</si>
  <si>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</si>
  <si>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</si>
  <si>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</si>
  <si>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</si>
  <si>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</si>
  <si>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</si>
  <si>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</si>
  <si>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</si>
  <si>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</si>
  <si>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</si>
  <si>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</si>
  <si>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</si>
  <si>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</si>
  <si>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</si>
  <si>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</si>
  <si>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</si>
  <si>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</si>
  <si>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</si>
  <si>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</si>
  <si>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</si>
  <si>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</si>
  <si>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</si>
  <si>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</si>
  <si>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</si>
  <si>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</si>
  <si>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</si>
  <si>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</si>
  <si>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</si>
  <si>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</si>
  <si>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</si>
  <si>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</si>
  <si>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</si>
  <si>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</si>
  <si>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</si>
  <si>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</si>
  <si>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</si>
  <si>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</si>
  <si>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</si>
  <si>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</si>
  <si>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</si>
  <si>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</si>
  <si>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</si>
  <si>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</si>
  <si>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</si>
  <si>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</si>
  <si>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</si>
  <si>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</si>
  <si>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</si>
  <si>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</si>
  <si>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</si>
  <si>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</si>
  <si>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</si>
  <si>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</si>
  <si>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</si>
  <si>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</si>
  <si>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</si>
  <si>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</si>
  <si>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</si>
  <si>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</si>
  <si>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</si>
  <si>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</si>
  <si>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</si>
  <si>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</si>
  <si>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</si>
  <si>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</si>
  <si>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</si>
  <si>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</si>
  <si>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</si>
  <si>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</si>
  <si>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</si>
  <si>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</si>
  <si>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</si>
  <si>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</si>
  <si>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</si>
  <si>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</si>
  <si>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</si>
  <si>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</si>
  <si>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</si>
  <si>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</si>
  <si>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</si>
  <si>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</si>
  <si>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</si>
  <si>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</si>
  <si>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</si>
  <si>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</si>
  <si>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</si>
  <si>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</si>
  <si>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</si>
  <si>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</si>
  <si>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</si>
  <si>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</si>
  <si>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</si>
  <si>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</si>
  <si>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</si>
  <si>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</si>
  <si>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</si>
  <si>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</si>
  <si>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</si>
  <si>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</si>
  <si>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</si>
  <si>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</si>
  <si>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</si>
  <si>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</si>
  <si>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</si>
  <si>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</si>
  <si>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</si>
  <si>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</si>
  <si>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</si>
  <si>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</si>
  <si>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</si>
  <si>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</si>
  <si>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</si>
  <si>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</si>
  <si>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</si>
  <si>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</si>
  <si>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</si>
  <si>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</si>
  <si>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</si>
  <si>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</si>
  <si>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</si>
  <si>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</si>
  <si>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</si>
  <si>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</si>
  <si>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</si>
  <si>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</si>
  <si>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</si>
  <si>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</si>
  <si>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</si>
  <si>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</si>
  <si>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</si>
  <si>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</si>
  <si>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</si>
  <si>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</si>
  <si>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</si>
  <si>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</si>
  <si>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</si>
  <si>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</si>
  <si>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</si>
  <si>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</si>
  <si>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</si>
  <si>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</si>
  <si>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</si>
  <si>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</si>
  <si>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</si>
  <si>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</si>
  <si>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</si>
  <si>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</si>
  <si>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</si>
  <si>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</si>
  <si>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</si>
  <si>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</si>
  <si>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</si>
  <si>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</si>
  <si>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</si>
  <si>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</si>
  <si>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</si>
  <si>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</si>
  <si>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</si>
  <si>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</si>
  <si>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</si>
  <si>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</si>
  <si>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</si>
  <si>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</si>
  <si>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</si>
  <si>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</si>
  <si>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</si>
  <si>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</si>
  <si>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</si>
  <si>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</si>
  <si>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</si>
  <si>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</si>
  <si>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</si>
  <si>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</si>
  <si>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</si>
  <si>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</si>
  <si>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</si>
  <si>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</si>
  <si>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</si>
  <si>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</si>
  <si>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</si>
  <si>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</si>
  <si>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</si>
  <si>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</si>
  <si>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</si>
  <si>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</si>
  <si>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</si>
  <si>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</si>
  <si>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</si>
  <si>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</si>
  <si>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</si>
  <si>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</si>
  <si>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</si>
  <si>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</si>
  <si>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</si>
  <si>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</si>
  <si>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</si>
  <si>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</si>
  <si>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</si>
  <si>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</si>
  <si>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</si>
  <si>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</si>
  <si>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</si>
  <si>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</si>
  <si>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</si>
  <si>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</si>
  <si>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</si>
  <si>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</si>
  <si>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</si>
  <si>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</si>
  <si>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</si>
  <si>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</si>
  <si>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</si>
  <si>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</si>
  <si>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</si>
  <si>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</si>
  <si>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</si>
  <si>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</si>
  <si>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</si>
  <si>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</si>
  <si>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</si>
  <si>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</si>
  <si>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</si>
  <si>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</si>
  <si>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</si>
  <si>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</si>
  <si>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</si>
  <si>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</si>
  <si>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</si>
  <si>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</si>
  <si>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</si>
  <si>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</si>
  <si>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</si>
  <si>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</si>
  <si>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</si>
  <si>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</si>
  <si>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</si>
  <si>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</si>
  <si>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</si>
  <si>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</si>
  <si>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</si>
  <si>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</si>
  <si>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</si>
  <si>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</si>
  <si>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</si>
  <si>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</si>
  <si>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</si>
  <si>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</si>
  <si>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</si>
  <si>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</si>
  <si>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</si>
  <si>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</si>
  <si>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</si>
  <si>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</si>
  <si>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</si>
  <si>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</si>
  <si>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</si>
  <si>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</si>
  <si>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</si>
  <si>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</si>
  <si>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</si>
  <si>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</si>
  <si>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</si>
  <si>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</si>
  <si>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</si>
  <si>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</si>
  <si>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</si>
  <si>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</si>
  <si>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</si>
  <si>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</si>
  <si>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</si>
  <si>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</si>
  <si>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</si>
  <si>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</si>
  <si>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</si>
  <si>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</si>
  <si>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</si>
  <si>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</si>
  <si>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</si>
  <si>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</si>
  <si>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</si>
  <si>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</si>
  <si>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</si>
  <si>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</si>
  <si>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</si>
  <si>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</si>
  <si>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</si>
  <si>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</si>
  <si>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</si>
  <si>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</si>
  <si>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</si>
  <si>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</si>
  <si>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</si>
  <si>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</si>
  <si>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</si>
  <si>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</si>
  <si>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</si>
  <si>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</si>
  <si>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</si>
  <si>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</si>
  <si>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</si>
  <si>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</si>
  <si>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</si>
  <si>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</si>
  <si>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</si>
  <si>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</si>
  <si>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</si>
  <si>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</si>
  <si>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</si>
  <si>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</si>
  <si>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</si>
  <si>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</si>
  <si>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</si>
  <si>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</si>
  <si>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</si>
  <si>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</si>
  <si>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</si>
  <si>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</si>
  <si>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</si>
  <si>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</si>
  <si>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</si>
  <si>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</si>
  <si>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</si>
  <si>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</si>
  <si>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</si>
  <si>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</si>
  <si>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</si>
  <si>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</si>
  <si>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</si>
  <si>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</si>
  <si>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</si>
  <si>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</si>
  <si>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</si>
  <si>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</si>
  <si>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</si>
  <si>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</si>
  <si>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</si>
  <si>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</si>
  <si>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</si>
  <si>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</si>
  <si>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</si>
  <si>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</si>
  <si>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</si>
  <si>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</si>
  <si>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</si>
  <si>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</si>
  <si>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</si>
  <si>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</si>
  <si>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</si>
  <si>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</si>
  <si>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</si>
  <si>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</si>
  <si>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</si>
  <si>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</si>
  <si>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</si>
  <si>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</si>
  <si>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</si>
  <si>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</si>
  <si>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</si>
  <si>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</si>
  <si>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</si>
  <si>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</si>
  <si>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</si>
  <si>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</si>
  <si>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</si>
  <si>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</si>
  <si>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</si>
  <si>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</si>
  <si>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</si>
  <si>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</si>
  <si>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</si>
  <si>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</si>
  <si>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</si>
  <si>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</si>
  <si>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</si>
  <si>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</si>
  <si>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</si>
  <si>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</si>
  <si>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</si>
  <si>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</si>
  <si>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</si>
  <si>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</si>
  <si>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</si>
  <si>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</si>
  <si>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</si>
  <si>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</si>
  <si>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</si>
  <si>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</si>
  <si>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</si>
  <si>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</si>
  <si>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</si>
  <si>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</si>
  <si>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</si>
  <si>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</si>
  <si>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</si>
  <si>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</si>
  <si>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</si>
  <si>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</si>
  <si>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</si>
  <si>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</si>
  <si>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</si>
  <si>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</si>
  <si>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</si>
  <si>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</si>
  <si>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</si>
  <si>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</si>
  <si>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</si>
  <si>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</si>
  <si>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</si>
  <si>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</si>
  <si>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</si>
  <si>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</si>
  <si>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</si>
  <si>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</si>
  <si>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</si>
  <si>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</si>
  <si>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</si>
  <si>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</si>
  <si>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</si>
  <si>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</si>
  <si>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</si>
  <si>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</si>
  <si>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</si>
  <si>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</si>
  <si>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</si>
  <si>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</si>
  <si>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</si>
  <si>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</si>
  <si>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</si>
  <si>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</si>
  <si>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</si>
  <si>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</si>
  <si>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</si>
  <si>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</si>
  <si>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</si>
  <si>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</si>
  <si>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</si>
  <si>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</si>
  <si>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</si>
  <si>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</si>
  <si>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</si>
  <si>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</si>
  <si>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</si>
  <si>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</si>
  <si>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</si>
  <si>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</si>
  <si>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</si>
  <si>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</si>
  <si>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</si>
  <si>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</si>
  <si>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</si>
  <si>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</si>
  <si>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</si>
  <si>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</si>
  <si>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</si>
  <si>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</si>
  <si>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</si>
  <si>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</si>
  <si>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</si>
  <si>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</si>
  <si>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</si>
  <si>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</si>
  <si>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</si>
  <si>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</si>
  <si>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</si>
  <si>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</si>
  <si>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</si>
  <si>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</si>
  <si>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</si>
  <si>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</si>
  <si>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</si>
  <si>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</si>
  <si>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</si>
  <si>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</si>
  <si>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</si>
  <si>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</si>
  <si>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</si>
  <si>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</si>
  <si>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</si>
  <si>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</si>
  <si>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</si>
  <si>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</si>
  <si>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</si>
  <si>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</si>
  <si>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</si>
  <si>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</si>
  <si>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</si>
  <si>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</si>
  <si>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</si>
  <si>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</si>
  <si>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</si>
  <si>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</si>
  <si>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</si>
  <si>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</si>
  <si>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</si>
  <si>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</si>
  <si>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</si>
  <si>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</si>
  <si>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</si>
  <si>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</si>
  <si>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</si>
  <si>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</si>
  <si>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</si>
  <si>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</si>
  <si>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</si>
  <si>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</si>
  <si>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</si>
  <si>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</si>
  <si>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</si>
  <si>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</si>
  <si>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</si>
  <si>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</si>
  <si>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</si>
  <si>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</si>
  <si>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</si>
  <si>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</si>
  <si>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</si>
  <si>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</si>
  <si>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</si>
  <si>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</si>
  <si>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</si>
  <si>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</si>
  <si>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</si>
  <si>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</si>
  <si>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</si>
  <si>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</si>
  <si>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</si>
  <si>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</si>
  <si>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</si>
  <si>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</si>
  <si>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</si>
  <si>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</si>
  <si>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</si>
  <si>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</si>
  <si>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</si>
  <si>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</si>
  <si>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</si>
  <si>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</si>
  <si>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</si>
  <si>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</si>
  <si>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</si>
  <si>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</si>
  <si>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</si>
  <si>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</si>
  <si>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</si>
  <si>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</si>
  <si>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</si>
  <si>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</si>
  <si>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</si>
  <si>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</si>
  <si>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</si>
  <si>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</si>
  <si>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</si>
  <si>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</si>
  <si>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</si>
  <si>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</si>
  <si>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</si>
  <si>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</si>
  <si>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</si>
  <si>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</si>
  <si>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</si>
  <si>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</si>
  <si>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</si>
  <si>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</si>
  <si>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</si>
  <si>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</si>
  <si>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</si>
  <si>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</si>
  <si>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</si>
  <si>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</si>
  <si>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</si>
  <si>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</si>
  <si>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</si>
  <si>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</si>
  <si>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</si>
  <si>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</si>
  <si>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</si>
  <si>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</si>
  <si>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</si>
  <si>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</si>
  <si>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</si>
  <si>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</si>
  <si>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</si>
  <si>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</si>
  <si>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</si>
  <si>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</si>
  <si>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</si>
  <si>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</si>
  <si>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</si>
  <si>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</si>
  <si>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</si>
  <si>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</si>
  <si>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</si>
  <si>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</si>
  <si>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</si>
  <si>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</si>
  <si>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</si>
  <si>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</si>
  <si>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</si>
  <si>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</si>
  <si>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</si>
  <si>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</si>
  <si>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</si>
  <si>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</si>
  <si>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</si>
  <si>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</si>
  <si>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</si>
  <si>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</si>
  <si>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</si>
  <si>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</si>
  <si>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</si>
  <si>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</si>
  <si>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</si>
  <si>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</si>
  <si>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</si>
  <si>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</si>
  <si>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</si>
  <si>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</si>
  <si>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</si>
  <si>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</si>
  <si>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</si>
  <si>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</si>
  <si>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</si>
  <si>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</si>
  <si>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</si>
  <si>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</si>
  <si>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</si>
  <si>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</si>
  <si>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</si>
  <si>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</si>
  <si>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</si>
  <si>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</si>
  <si>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</si>
  <si>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</si>
  <si>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</si>
  <si>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</si>
  <si>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</si>
  <si>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</si>
  <si>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</si>
  <si>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</si>
  <si>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</si>
  <si>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</si>
  <si>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</si>
  <si>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</si>
  <si>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</si>
  <si>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</si>
  <si>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</si>
  <si>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</si>
  <si>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</si>
  <si>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</si>
  <si>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</si>
  <si>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</si>
  <si>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</si>
  <si>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</si>
  <si>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</si>
  <si>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</si>
  <si>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</si>
  <si>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</si>
  <si>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</si>
  <si>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</si>
  <si>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</si>
  <si>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</si>
  <si>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</si>
  <si>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</si>
  <si>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</si>
  <si>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</si>
  <si>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</si>
  <si>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</si>
  <si>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</si>
  <si>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</si>
  <si>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</si>
  <si>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</si>
  <si>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</si>
  <si>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</si>
  <si>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</si>
  <si>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</si>
  <si>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</si>
  <si>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</si>
  <si>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</si>
  <si>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</si>
  <si>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</si>
  <si>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</si>
  <si>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</si>
  <si>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</si>
  <si>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</si>
  <si>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</si>
  <si>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</si>
  <si>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</si>
  <si>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</si>
  <si>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</si>
  <si>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</si>
  <si>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</si>
  <si>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</si>
  <si>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</si>
  <si>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</si>
  <si>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</si>
  <si>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</si>
  <si>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</si>
  <si>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</si>
  <si>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</si>
  <si>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</si>
  <si>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</si>
  <si>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</si>
  <si>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</si>
  <si>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</si>
  <si>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</si>
  <si>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</si>
  <si>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</si>
  <si>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</si>
  <si>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</si>
  <si>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</si>
  <si>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</si>
  <si>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</si>
  <si>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</si>
  <si>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</si>
  <si>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</si>
  <si>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</si>
  <si>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</si>
  <si>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</si>
  <si>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</si>
  <si>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</si>
  <si>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</si>
  <si>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</si>
  <si>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</si>
  <si>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</si>
  <si>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</si>
  <si>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</si>
  <si>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</si>
  <si>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</si>
  <si>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</si>
  <si>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</si>
  <si>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</si>
  <si>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</si>
  <si>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</si>
  <si>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</si>
  <si>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</si>
  <si>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</si>
  <si>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</si>
  <si>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</si>
  <si>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</si>
  <si>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</si>
  <si>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</si>
  <si>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</si>
  <si>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</si>
  <si>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</si>
  <si>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</si>
  <si>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</si>
  <si>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</si>
  <si>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</si>
  <si>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</si>
  <si>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</si>
  <si>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</si>
  <si>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</si>
  <si>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</si>
  <si>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</si>
  <si>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</si>
  <si>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</si>
  <si>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</si>
  <si>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</si>
  <si>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</si>
  <si>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</si>
  <si>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</si>
  <si>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</si>
  <si>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</si>
  <si>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</si>
  <si>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</si>
  <si>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</si>
  <si>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</si>
  <si>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</si>
  <si>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</si>
  <si>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</si>
  <si>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</si>
  <si>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</si>
  <si>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</si>
  <si>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</si>
  <si>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</si>
  <si>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</si>
  <si>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</si>
  <si>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</si>
  <si>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</si>
  <si>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</si>
  <si>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</si>
  <si>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</si>
  <si>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</si>
  <si>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</si>
  <si>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</si>
  <si>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</si>
  <si>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</si>
  <si>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</si>
  <si>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</si>
  <si>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</si>
  <si>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</si>
  <si>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</si>
  <si>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</si>
  <si>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</si>
  <si>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</si>
  <si>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</si>
  <si>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</si>
  <si>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</si>
  <si>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</si>
  <si>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</si>
  <si>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</si>
  <si>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</si>
  <si>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</si>
  <si>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</si>
  <si>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</si>
  <si>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</si>
  <si>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</si>
  <si>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</si>
  <si>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</si>
  <si>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</si>
  <si>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</si>
  <si>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</si>
  <si>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</si>
  <si>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</si>
  <si>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</si>
  <si>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</si>
  <si>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</si>
  <si>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</si>
  <si>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</si>
  <si>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</si>
  <si>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</si>
  <si>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</si>
  <si>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</si>
  <si>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</si>
  <si>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</si>
  <si>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</si>
  <si>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</si>
  <si>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</si>
  <si>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</si>
  <si>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</si>
  <si>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</si>
  <si>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</si>
  <si>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</si>
  <si>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</si>
  <si>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</si>
  <si>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</si>
  <si>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</si>
  <si>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</si>
  <si>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</si>
  <si>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</si>
  <si>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</si>
  <si>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</si>
  <si>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</si>
  <si>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</si>
  <si>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</si>
  <si>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</si>
  <si>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</si>
  <si>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</si>
  <si>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</si>
  <si>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</si>
  <si>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</si>
  <si>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</si>
  <si>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</si>
  <si>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</si>
  <si>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</si>
  <si>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</si>
  <si>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</si>
  <si>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</si>
  <si>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</si>
  <si>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</si>
  <si>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</si>
  <si>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</si>
  <si>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</si>
  <si>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</si>
  <si>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</si>
  <si>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</si>
  <si>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</si>
  <si>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</si>
  <si>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</si>
  <si>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</si>
  <si>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</si>
  <si>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</si>
  <si>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</si>
  <si>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</si>
  <si>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</si>
  <si>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</si>
  <si>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</si>
  <si>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</si>
  <si>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</si>
  <si>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</si>
  <si>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</si>
  <si>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</si>
  <si>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</si>
  <si>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</si>
  <si>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</si>
  <si>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</si>
  <si>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</si>
  <si>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</si>
  <si>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</si>
  <si>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</si>
  <si>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</si>
  <si>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</si>
  <si>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</si>
  <si>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</si>
  <si>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</si>
  <si>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</si>
  <si>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</si>
  <si>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</si>
  <si>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</si>
  <si>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</si>
  <si>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</si>
  <si>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</si>
  <si>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</si>
  <si>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</si>
  <si>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</si>
  <si>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</si>
  <si>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</si>
  <si>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</si>
  <si>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</si>
  <si>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</si>
  <si>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</si>
  <si>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</si>
  <si>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</si>
  <si>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</si>
  <si>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</si>
  <si>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</si>
  <si>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</si>
  <si>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</si>
  <si>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</si>
  <si>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</si>
  <si>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</si>
  <si>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</si>
  <si>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</si>
  <si>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</si>
  <si>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</si>
  <si>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</si>
  <si>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</si>
  <si>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</si>
  <si>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</si>
  <si>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</si>
  <si>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</si>
  <si>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</si>
  <si>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</si>
  <si>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</si>
  <si>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</si>
  <si>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</si>
  <si>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</si>
  <si>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</si>
  <si>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</si>
  <si>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</si>
  <si>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</si>
  <si>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</si>
  <si>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</si>
  <si>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</si>
  <si>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</si>
  <si>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</si>
  <si>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</si>
  <si>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</si>
  <si>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</si>
  <si>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</si>
  <si>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</si>
  <si>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</si>
  <si>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</si>
  <si>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</si>
  <si>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</si>
  <si>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</si>
  <si>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</si>
  <si>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</si>
  <si>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</si>
  <si>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</si>
  <si>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</si>
  <si>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</si>
  <si>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</si>
  <si>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</si>
  <si>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</si>
  <si>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</si>
  <si>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</si>
  <si>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</si>
  <si>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</si>
  <si>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</si>
  <si>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</si>
  <si>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</si>
  <si>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</si>
  <si>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</si>
  <si>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</si>
  <si>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</si>
  <si>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</si>
  <si>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</si>
  <si>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</si>
  <si>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</si>
  <si>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</si>
  <si>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</si>
  <si>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</si>
  <si>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</si>
  <si>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</si>
  <si>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</si>
  <si>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</si>
  <si>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</si>
  <si>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</si>
  <si>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</si>
  <si>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</si>
  <si>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</si>
  <si>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</si>
  <si>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</si>
  <si>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</si>
  <si>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</si>
  <si>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</si>
  <si>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</si>
  <si>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</si>
  <si>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</si>
  <si>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</si>
  <si>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</si>
  <si>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</si>
  <si>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</si>
  <si>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</si>
  <si>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</si>
  <si>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</si>
  <si>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</si>
  <si>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</si>
  <si>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</si>
  <si>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</si>
  <si>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</si>
  <si>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</si>
  <si>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</si>
  <si>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</si>
  <si>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</si>
  <si>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</si>
  <si>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</si>
  <si>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</si>
  <si>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</si>
  <si>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</si>
  <si>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</si>
  <si>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</si>
  <si>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</si>
  <si>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</si>
  <si>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</si>
  <si>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</si>
  <si>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</si>
  <si>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</si>
  <si>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</si>
  <si>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</si>
  <si>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</si>
  <si>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</si>
  <si>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</si>
  <si>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</si>
  <si>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</si>
  <si>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</si>
  <si>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</si>
  <si>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</si>
  <si>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</si>
  <si>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</si>
  <si>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</si>
  <si>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</si>
  <si>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</si>
  <si>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</si>
  <si>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</si>
  <si>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</si>
  <si>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</si>
  <si>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</si>
  <si>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</si>
  <si>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</si>
  <si>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</si>
  <si>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</si>
  <si>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</si>
  <si>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</si>
  <si>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</si>
  <si>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</si>
  <si>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</si>
  <si>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</si>
  <si>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</si>
  <si>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</si>
  <si>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</si>
  <si>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</si>
  <si>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</si>
  <si>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</si>
  <si>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</si>
  <si>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</si>
  <si>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</si>
  <si>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</si>
  <si>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</si>
  <si>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</si>
  <si>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</si>
  <si>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</si>
  <si>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</si>
  <si>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</si>
  <si>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</si>
  <si>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</si>
  <si>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</si>
  <si>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</si>
  <si>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</si>
  <si>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</si>
  <si>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</si>
  <si>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</si>
  <si>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</si>
  <si>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</si>
  <si>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</si>
  <si>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</si>
  <si>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</si>
  <si>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</si>
  <si>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</si>
  <si>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</si>
  <si>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</si>
  <si>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</si>
  <si>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</si>
  <si>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</si>
  <si>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</si>
  <si>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</si>
  <si>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</si>
  <si>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</si>
  <si>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</si>
  <si>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</si>
  <si>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</si>
  <si>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</si>
  <si>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</si>
  <si>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</si>
  <si>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</si>
  <si>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</si>
  <si>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</si>
  <si>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</si>
  <si>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</si>
  <si>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</si>
  <si>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</si>
  <si>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</si>
  <si>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</si>
  <si>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</si>
  <si>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</si>
  <si>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</si>
  <si>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</si>
  <si>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</si>
  <si>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</si>
  <si>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</si>
  <si>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</si>
  <si>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</si>
  <si>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</si>
  <si>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</si>
  <si>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</si>
  <si>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</si>
  <si>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</si>
  <si>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</si>
  <si>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</si>
  <si>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</si>
  <si>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</si>
  <si>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</si>
  <si>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</si>
  <si>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</si>
  <si>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</si>
  <si>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</si>
  <si>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</si>
  <si>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</si>
  <si>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</si>
  <si>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</si>
  <si>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</si>
  <si>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</si>
  <si>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</si>
  <si>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</si>
  <si>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</si>
  <si>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</si>
  <si>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</si>
  <si>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</si>
  <si>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</si>
  <si>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</si>
  <si>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</si>
  <si>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</si>
  <si>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</si>
  <si>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</si>
  <si>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</si>
  <si>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</si>
  <si>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</si>
  <si>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</si>
  <si>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</si>
  <si>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</si>
  <si>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</si>
  <si>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</si>
  <si>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</si>
  <si>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</si>
  <si>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</si>
  <si>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</si>
  <si>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</si>
  <si>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</si>
  <si>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</si>
  <si>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</si>
  <si>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</si>
  <si>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</si>
  <si>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</si>
  <si>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</si>
  <si>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</si>
  <si>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</si>
  <si>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</si>
  <si>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</si>
  <si>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</si>
  <si>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</si>
  <si>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</si>
  <si>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</si>
  <si>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</si>
  <si>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</si>
  <si>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</si>
  <si>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</si>
  <si>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</si>
  <si>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</si>
  <si>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</si>
  <si>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</si>
  <si>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</si>
  <si>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</si>
  <si>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</si>
  <si>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</si>
  <si>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</si>
  <si>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</si>
  <si>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</si>
  <si>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</si>
  <si>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</si>
  <si>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</si>
  <si>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</si>
  <si>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</si>
  <si>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</si>
  <si>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</si>
  <si>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</si>
  <si>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</si>
  <si>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</si>
  <si>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</si>
  <si>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</si>
  <si>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</si>
  <si>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</si>
  <si>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</si>
  <si>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</si>
  <si>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</si>
  <si>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</si>
  <si>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</si>
  <si>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</si>
  <si>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</si>
  <si>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</si>
  <si>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</si>
  <si>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</si>
  <si>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</si>
  <si>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</si>
  <si>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</si>
  <si>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</si>
  <si>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</si>
  <si>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</si>
  <si>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</si>
  <si>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</si>
  <si>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</si>
  <si>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</si>
  <si>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</si>
  <si>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</si>
  <si>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</si>
  <si>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</si>
  <si>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</si>
  <si>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</si>
  <si>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</si>
  <si>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</si>
  <si>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</si>
  <si>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</si>
  <si>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</si>
  <si>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</si>
  <si>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</si>
  <si>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</si>
  <si>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</si>
  <si>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</si>
  <si>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</si>
  <si>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</si>
  <si>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</si>
  <si>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</si>
  <si>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</si>
  <si>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</si>
  <si>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</si>
  <si>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</si>
  <si>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</si>
  <si>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</si>
  <si>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</si>
  <si>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</si>
  <si>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</si>
  <si>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</si>
  <si>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</si>
  <si>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</si>
  <si>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</si>
  <si>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</si>
  <si>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</si>
  <si>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</si>
  <si>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</si>
  <si>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</si>
  <si>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</si>
  <si>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</si>
  <si>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</si>
  <si>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</si>
  <si>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</si>
  <si>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</si>
  <si>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</si>
  <si>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</si>
  <si>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</si>
  <si>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</si>
  <si>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</si>
  <si>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</si>
  <si>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</si>
  <si>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</si>
  <si>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</si>
  <si>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</si>
  <si>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</si>
  <si>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</si>
  <si>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</si>
  <si>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</si>
  <si>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</si>
  <si>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</si>
  <si>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</si>
  <si>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</si>
  <si>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</si>
  <si>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</si>
  <si>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</si>
  <si>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</si>
  <si>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</si>
  <si>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</si>
  <si>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</si>
  <si>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</si>
  <si>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</si>
  <si>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</si>
  <si>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</si>
  <si>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</si>
  <si>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</si>
  <si>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</si>
  <si>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</si>
  <si>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</si>
  <si>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</si>
  <si>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</si>
  <si>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</si>
  <si>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</si>
  <si>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</si>
  <si>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</si>
  <si>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</si>
  <si>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</si>
  <si>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</si>
  <si>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</si>
  <si>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</si>
  <si>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</si>
  <si>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</si>
  <si>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</si>
  <si>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</si>
  <si>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</si>
  <si>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</si>
  <si>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</si>
  <si>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</si>
  <si>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</si>
  <si>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</si>
  <si>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</si>
  <si>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</si>
  <si>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</si>
  <si>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</si>
  <si>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</si>
  <si>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</si>
  <si>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</si>
  <si>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</si>
  <si>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</si>
  <si>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</si>
  <si>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</si>
  <si>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</si>
  <si>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</si>
  <si>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</si>
  <si>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</si>
  <si>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</si>
  <si>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</si>
  <si>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</si>
  <si>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</si>
  <si>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</si>
  <si>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</si>
  <si>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</si>
  <si>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</si>
  <si>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</si>
  <si>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</si>
  <si>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</si>
  <si>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</si>
  <si>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</si>
  <si>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</si>
  <si>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</si>
  <si>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</si>
  <si>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</si>
  <si>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</si>
  <si>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</si>
  <si>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</si>
  <si>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</si>
  <si>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</si>
  <si>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</si>
  <si>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</si>
  <si>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</si>
  <si>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</si>
  <si>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</si>
  <si>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</si>
  <si>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</si>
  <si>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</si>
  <si>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</si>
  <si>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</si>
  <si>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</si>
  <si>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</si>
  <si>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</si>
  <si>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</si>
  <si>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</si>
  <si>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</si>
  <si>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</si>
  <si>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</si>
  <si>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</si>
  <si>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</si>
  <si>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</si>
  <si>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</si>
  <si>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</si>
  <si>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</si>
  <si>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</si>
  <si>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</si>
  <si>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</si>
  <si>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</si>
  <si>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</si>
  <si>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</si>
  <si>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</si>
  <si>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</si>
  <si>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</si>
  <si>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</si>
  <si>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</si>
  <si>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</si>
  <si>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</si>
  <si>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</si>
  <si>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</si>
  <si>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</si>
  <si>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</si>
  <si>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</si>
  <si>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</si>
  <si>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</si>
  <si>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</si>
  <si>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</si>
  <si>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</si>
  <si>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</si>
  <si>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</si>
  <si>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</si>
  <si>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</si>
  <si>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</si>
  <si>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</si>
  <si>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</si>
  <si>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</si>
  <si>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</si>
  <si>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</si>
  <si>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</si>
  <si>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</si>
  <si>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</si>
  <si>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</si>
  <si>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</si>
  <si>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</si>
  <si>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</si>
  <si>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</si>
  <si>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</si>
  <si>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</si>
  <si>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</si>
  <si>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</si>
  <si>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</si>
  <si>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</si>
  <si>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</si>
  <si>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</si>
  <si>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</si>
  <si>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</si>
  <si>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</si>
  <si>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</si>
  <si>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</si>
  <si>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</si>
  <si>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</si>
  <si>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</si>
  <si>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</si>
  <si>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</si>
  <si>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</si>
  <si>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</si>
  <si>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</si>
  <si>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</si>
  <si>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</si>
  <si>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</si>
  <si>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</si>
  <si>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</si>
  <si>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</si>
  <si>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</si>
  <si>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</si>
  <si>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</si>
  <si>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</si>
  <si>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</si>
  <si>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</si>
  <si>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</si>
  <si>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</si>
  <si>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</si>
  <si>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</si>
  <si>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</si>
  <si>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</si>
  <si>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</si>
  <si>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</si>
  <si>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</si>
  <si>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</si>
  <si>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</si>
  <si>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</si>
  <si>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</si>
  <si>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</si>
  <si>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</si>
  <si>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</si>
  <si>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</si>
  <si>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</si>
  <si>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</si>
  <si>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</si>
  <si>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</si>
  <si>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</si>
  <si>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</si>
  <si>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</si>
  <si>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</si>
  <si>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</si>
  <si>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</si>
  <si>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</si>
  <si>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</si>
  <si>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</si>
  <si>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</si>
  <si>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</si>
  <si>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</si>
  <si>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</si>
  <si>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</si>
  <si>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</si>
  <si>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</si>
  <si>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</si>
  <si>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</si>
  <si>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</si>
  <si>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</si>
  <si>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</si>
  <si>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</si>
  <si>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</si>
  <si>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</si>
  <si>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</si>
  <si>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</si>
  <si>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</si>
  <si>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</si>
  <si>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</si>
  <si>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</si>
  <si>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</si>
  <si>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</si>
  <si>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</si>
  <si>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</si>
  <si>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</si>
  <si>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</si>
  <si>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</si>
  <si>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</si>
  <si>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</si>
  <si>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</si>
  <si>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</si>
  <si>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</si>
  <si>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</si>
  <si>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</si>
  <si>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</si>
  <si>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</si>
  <si>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</si>
  <si>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</si>
  <si>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</si>
  <si>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</si>
  <si>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</si>
  <si>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</si>
  <si>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</si>
  <si>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</si>
  <si>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</si>
  <si>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</si>
  <si>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</si>
  <si>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</si>
  <si>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</si>
  <si>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</si>
  <si>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</si>
  <si>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</si>
  <si>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</si>
  <si>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</si>
  <si>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</si>
  <si>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</si>
  <si>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</si>
  <si>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</si>
  <si>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</si>
  <si>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</si>
  <si>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</si>
  <si>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</si>
  <si>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</si>
  <si>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</si>
  <si>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</si>
  <si>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</si>
  <si>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</si>
  <si>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</si>
  <si>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</si>
  <si>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</si>
  <si>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</si>
  <si>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</si>
  <si>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</si>
  <si>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</si>
  <si>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</si>
  <si>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</si>
  <si>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</si>
  <si>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</si>
  <si>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</si>
  <si>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</si>
  <si>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</si>
  <si>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</si>
  <si>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</si>
  <si>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</si>
  <si>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</si>
  <si>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</si>
  <si>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</si>
  <si>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</si>
  <si>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</si>
  <si>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</si>
  <si>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</si>
  <si>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</si>
  <si>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</si>
  <si>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</si>
  <si>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</si>
  <si>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</si>
  <si>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</si>
  <si>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</si>
  <si>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</si>
  <si>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</si>
  <si>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</si>
  <si>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</si>
  <si>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</si>
  <si>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</si>
  <si>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</si>
  <si>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</si>
  <si>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</si>
  <si>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</si>
  <si>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</si>
  <si>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</si>
  <si>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</si>
  <si>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</si>
  <si>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</si>
  <si>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</si>
  <si>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</si>
  <si>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</si>
  <si>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</si>
  <si>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</si>
  <si>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</si>
  <si>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</si>
  <si>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</si>
  <si>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</si>
  <si>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</si>
  <si>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</si>
  <si>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</si>
  <si>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</si>
  <si>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</si>
  <si>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</si>
  <si>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</si>
  <si>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</si>
  <si>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</si>
  <si>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</si>
  <si>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</si>
  <si>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</si>
  <si>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</si>
  <si>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</si>
  <si>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</si>
  <si>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</si>
  <si>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</si>
  <si>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</si>
  <si>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</si>
  <si>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</si>
  <si>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</si>
  <si>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</si>
  <si>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</si>
  <si>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</si>
  <si>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</si>
  <si>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</si>
  <si>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</si>
  <si>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</si>
  <si>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</si>
  <si>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</si>
  <si>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</si>
  <si>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</si>
  <si>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</si>
  <si>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</si>
  <si>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</si>
  <si>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</si>
  <si>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</si>
  <si>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</si>
  <si>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</si>
  <si>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</si>
  <si>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</si>
  <si>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</si>
  <si>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</si>
  <si>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</si>
  <si>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</si>
  <si>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</si>
  <si>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</si>
  <si>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</si>
  <si>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</si>
  <si>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</si>
  <si>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</si>
  <si>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</si>
  <si>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</si>
  <si>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</si>
  <si>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</si>
  <si>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</si>
  <si>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</si>
  <si>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</si>
  <si>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</si>
  <si>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</si>
  <si>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</si>
  <si>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</si>
  <si>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</si>
  <si>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</si>
  <si>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</si>
  <si>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</si>
  <si>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</si>
  <si>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</si>
  <si>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</si>
  <si>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</si>
  <si>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</si>
  <si>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</si>
  <si>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</si>
  <si>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</si>
  <si>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</si>
  <si>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</si>
  <si>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</si>
  <si>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</si>
  <si>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</si>
  <si>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</si>
  <si>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</si>
  <si>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</si>
  <si>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</si>
  <si>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</si>
  <si>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</si>
  <si>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</si>
  <si>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</si>
  <si>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</si>
  <si>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</si>
  <si>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</si>
  <si>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</si>
  <si>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</si>
  <si>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</si>
  <si>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</si>
  <si>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</si>
  <si>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</si>
  <si>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</si>
  <si>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</si>
  <si>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</si>
  <si>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</si>
  <si>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</si>
  <si>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</si>
  <si>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</si>
  <si>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</si>
  <si>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</si>
  <si>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</si>
  <si>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</si>
  <si>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</si>
  <si>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</si>
  <si>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</si>
  <si>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</si>
  <si>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</si>
  <si>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</si>
  <si>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</si>
  <si>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</si>
  <si>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</si>
  <si>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</si>
  <si>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</si>
  <si>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</si>
  <si>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</si>
  <si>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</si>
  <si>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</si>
  <si>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</si>
  <si>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</si>
  <si>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</si>
  <si>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</si>
  <si>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</si>
  <si>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</si>
  <si>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</si>
  <si>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</si>
  <si>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</si>
  <si>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</si>
  <si>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</si>
  <si>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</si>
  <si>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</si>
  <si>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</si>
  <si>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</si>
  <si>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</si>
  <si>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</si>
  <si>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</si>
  <si>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</si>
  <si>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</si>
  <si>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</si>
  <si>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</si>
  <si>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</si>
  <si>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</si>
  <si>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</si>
  <si>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</si>
  <si>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</si>
  <si>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</si>
  <si>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</si>
  <si>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</si>
  <si>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</si>
  <si>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</si>
  <si>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</si>
  <si>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</si>
  <si>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</si>
  <si>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</si>
  <si>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</si>
  <si>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</si>
  <si>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</si>
  <si>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</si>
  <si>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</si>
  <si>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</si>
  <si>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</si>
  <si>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</si>
  <si>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</si>
  <si>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</si>
  <si>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</si>
  <si>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</si>
  <si>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</si>
  <si>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</si>
  <si>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</si>
  <si>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</si>
  <si>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</si>
  <si>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</si>
  <si>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</si>
  <si>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</si>
  <si>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</si>
  <si>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</si>
  <si>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</si>
  <si>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</si>
  <si>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</si>
  <si>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</si>
  <si>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</si>
  <si>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</si>
  <si>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</si>
  <si>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</si>
  <si>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</si>
  <si>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</si>
  <si>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</si>
  <si>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</si>
  <si>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</si>
  <si>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</si>
  <si>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</si>
  <si>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</si>
  <si>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</si>
  <si>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</si>
  <si>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</si>
  <si>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</si>
  <si>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</si>
  <si>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</si>
  <si>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</si>
  <si>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</si>
  <si>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</si>
  <si>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</si>
  <si>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</si>
  <si>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</si>
  <si>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</si>
  <si>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</si>
  <si>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</si>
  <si>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</si>
  <si>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</si>
  <si>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</si>
  <si>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</si>
  <si>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</si>
  <si>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</si>
  <si>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</si>
  <si>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</si>
  <si>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</si>
  <si>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</si>
  <si>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</si>
  <si>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</si>
  <si>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</si>
  <si>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</si>
  <si>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</si>
  <si>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</si>
  <si>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</si>
  <si>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</si>
  <si>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</si>
  <si>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</si>
  <si>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</si>
  <si>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</si>
  <si>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</si>
  <si>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</si>
  <si>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</si>
  <si>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</si>
  <si>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</si>
  <si>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</si>
  <si>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</si>
  <si>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</si>
  <si>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</si>
  <si>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</si>
  <si>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</si>
  <si>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</si>
  <si>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</si>
  <si>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</si>
  <si>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</si>
  <si>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</si>
  <si>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</si>
  <si>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</si>
  <si>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</si>
  <si>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</si>
  <si>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</si>
  <si>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</si>
  <si>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</si>
  <si>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</si>
  <si>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</si>
  <si>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</si>
  <si>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</si>
  <si>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</si>
  <si>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</si>
  <si>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</si>
  <si>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</si>
  <si>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</si>
  <si>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</si>
  <si>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</si>
  <si>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</si>
  <si>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</si>
  <si>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</si>
  <si>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</si>
  <si>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</si>
  <si>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</si>
  <si>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</si>
  <si>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</si>
  <si>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</si>
  <si>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</si>
  <si>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</si>
  <si>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</si>
  <si>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</si>
  <si>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</si>
  <si>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</si>
  <si>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</si>
  <si>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</si>
  <si>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</si>
  <si>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</si>
  <si>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</si>
  <si>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</si>
  <si>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</si>
  <si>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</si>
  <si>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</si>
  <si>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</si>
  <si>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</si>
  <si>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</si>
  <si>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</si>
  <si>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</si>
  <si>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</si>
  <si>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</si>
  <si>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</si>
  <si>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</si>
  <si>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</si>
  <si>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</si>
  <si>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</si>
  <si>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</si>
  <si>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</si>
  <si>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</si>
  <si>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</si>
  <si>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</si>
  <si>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</si>
  <si>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</si>
  <si>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</si>
  <si>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</si>
  <si>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</si>
  <si>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</si>
  <si>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</si>
  <si>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</si>
  <si>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</si>
  <si>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</si>
  <si>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</si>
  <si>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</si>
  <si>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</si>
  <si>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</si>
  <si>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</si>
  <si>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</si>
  <si>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</si>
  <si>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</si>
  <si>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</si>
  <si>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</si>
  <si>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</si>
  <si>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</si>
  <si>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</si>
  <si>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</si>
  <si>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</si>
  <si>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</si>
  <si>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</si>
  <si>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</si>
  <si>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</si>
  <si>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</si>
  <si>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</si>
  <si>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</si>
  <si>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</si>
  <si>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</si>
  <si>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</si>
  <si>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</si>
  <si>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</si>
  <si>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</si>
  <si>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</si>
  <si>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</si>
  <si>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</si>
  <si>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</si>
  <si>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</si>
  <si>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</si>
  <si>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</si>
  <si>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</si>
  <si>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</si>
  <si>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</si>
  <si>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</si>
  <si>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</si>
  <si>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</si>
  <si>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</si>
  <si>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</si>
  <si>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</si>
  <si>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</si>
  <si>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</si>
  <si>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</si>
  <si>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</si>
  <si>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</si>
  <si>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</si>
  <si>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</si>
  <si>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</si>
  <si>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</si>
  <si>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</si>
  <si>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</si>
  <si>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</si>
  <si>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</si>
  <si>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</si>
  <si>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</si>
  <si>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</si>
  <si>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</si>
  <si>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</si>
  <si>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</si>
  <si>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</si>
  <si>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</si>
  <si>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</si>
  <si>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</si>
  <si>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</si>
  <si>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</si>
  <si>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</si>
  <si>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</si>
  <si>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</si>
  <si>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</si>
  <si>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</si>
  <si>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</si>
  <si>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</si>
  <si>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</si>
  <si>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</si>
  <si>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</si>
  <si>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</si>
  <si>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</si>
  <si>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</si>
  <si>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</si>
  <si>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</si>
  <si>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</si>
  <si>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</si>
  <si>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</si>
  <si>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</si>
  <si>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</si>
  <si>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</si>
  <si>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</si>
  <si>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</si>
  <si>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</si>
  <si>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</si>
  <si>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</si>
  <si>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</si>
  <si>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</si>
  <si>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</si>
  <si>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</si>
  <si>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</si>
  <si>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</si>
  <si>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</si>
  <si>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</si>
  <si>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</si>
  <si>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</si>
  <si>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</si>
  <si>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</si>
  <si>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</si>
  <si>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</si>
  <si>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</si>
  <si>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</si>
  <si>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</si>
  <si>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</si>
  <si>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</si>
  <si>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</si>
  <si>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</si>
  <si>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</si>
  <si>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</si>
  <si>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</si>
  <si>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</si>
  <si>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</si>
  <si>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</si>
  <si>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</si>
  <si>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</si>
  <si>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</si>
  <si>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</si>
  <si>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</si>
  <si>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</si>
  <si>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</si>
  <si>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</si>
  <si>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</si>
  <si>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</si>
  <si>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</si>
  <si>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</si>
  <si>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</si>
  <si>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</si>
  <si>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</si>
  <si>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</si>
  <si>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</si>
  <si>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</si>
  <si>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</si>
  <si>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</si>
  <si>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</si>
  <si>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</si>
  <si>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</si>
  <si>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</si>
  <si>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</si>
  <si>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</si>
  <si>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</si>
  <si>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</si>
  <si>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</si>
  <si>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</si>
  <si>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</si>
  <si>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</si>
  <si>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</si>
  <si>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</si>
  <si>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</si>
  <si>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</si>
  <si>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</si>
  <si>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</si>
  <si>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</si>
  <si>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</si>
  <si>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</si>
  <si>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</si>
  <si>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</si>
  <si>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</si>
  <si>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</si>
  <si>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</si>
  <si>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</si>
  <si>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</si>
  <si>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</si>
  <si>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</si>
  <si>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</si>
  <si>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</si>
  <si>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</si>
  <si>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</si>
  <si>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</si>
  <si>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</si>
  <si>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</si>
  <si>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</si>
  <si>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</si>
  <si>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</si>
  <si>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</si>
  <si>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</si>
  <si>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</si>
  <si>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</si>
  <si>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</si>
  <si>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</si>
  <si>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</si>
  <si>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</si>
  <si>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</si>
  <si>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</si>
  <si>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</si>
  <si>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</si>
  <si>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</si>
  <si>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</si>
  <si>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</si>
  <si>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</si>
  <si>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</si>
  <si>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</si>
  <si>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</si>
  <si>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</si>
  <si>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</si>
  <si>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</si>
  <si>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</si>
  <si>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</si>
  <si>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</si>
  <si>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</si>
  <si>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</si>
  <si>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</si>
  <si>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</si>
  <si>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</si>
  <si>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</si>
  <si>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</si>
  <si>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</si>
  <si>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</si>
  <si>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</si>
  <si>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</si>
  <si>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</si>
  <si>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</si>
  <si>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</si>
  <si>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</si>
  <si>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</si>
  <si>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</si>
  <si>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</si>
  <si>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</si>
  <si>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</si>
  <si>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</si>
  <si>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</si>
  <si>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</si>
  <si>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</si>
  <si>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</si>
  <si>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</si>
  <si>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</si>
  <si>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</si>
  <si>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</si>
  <si>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</si>
  <si>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</si>
  <si>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</si>
  <si>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</si>
  <si>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</si>
  <si>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</si>
  <si>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</si>
  <si>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</si>
  <si>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</si>
  <si>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</si>
  <si>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</si>
  <si>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</si>
  <si>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</si>
  <si>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</si>
  <si>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</si>
  <si>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</si>
  <si>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</si>
  <si>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</si>
  <si>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</si>
  <si>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</si>
  <si>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</si>
  <si>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</si>
  <si>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</si>
  <si>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</si>
  <si>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</si>
  <si>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</si>
  <si>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</si>
  <si>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</si>
  <si>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</si>
  <si>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</si>
  <si>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</si>
  <si>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</si>
  <si>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</si>
  <si>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</si>
  <si>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</si>
  <si>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</si>
  <si>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</si>
  <si>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</si>
  <si>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</si>
  <si>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</si>
  <si>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</si>
  <si>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</si>
  <si>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</si>
  <si>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</si>
  <si>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</si>
  <si>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</si>
  <si>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</si>
  <si>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</si>
  <si>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</si>
  <si>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</si>
  <si>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</si>
  <si>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</si>
  <si>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</si>
  <si>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</si>
  <si>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</si>
  <si>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</si>
  <si>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</si>
  <si>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</si>
  <si>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</si>
  <si>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</si>
  <si>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</si>
  <si>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</si>
  <si>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</si>
  <si>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</si>
  <si>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</si>
  <si>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</si>
  <si>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</si>
  <si>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</si>
  <si>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</si>
  <si>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</si>
  <si>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</si>
  <si>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</si>
  <si>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</si>
  <si>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</si>
  <si>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</si>
  <si>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</si>
  <si>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</si>
  <si>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</si>
  <si>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</si>
  <si>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</si>
  <si>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</si>
  <si>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</si>
  <si>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</si>
  <si>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</si>
  <si>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</si>
  <si>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</si>
  <si>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</si>
  <si>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</si>
  <si>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</si>
  <si>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</si>
  <si>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</si>
  <si>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</si>
  <si>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</si>
  <si>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</si>
  <si>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</si>
  <si>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</si>
  <si>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</si>
  <si>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</si>
  <si>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</si>
  <si>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</si>
  <si>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</si>
  <si>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</si>
  <si>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</si>
  <si>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</si>
  <si>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</si>
  <si>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</si>
  <si>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</si>
  <si>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</si>
  <si>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</si>
  <si>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</si>
  <si>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</si>
  <si>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</si>
  <si>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</si>
  <si>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</si>
  <si>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</si>
  <si>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</si>
  <si>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</si>
  <si>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</si>
  <si>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</si>
  <si>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</si>
  <si>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</si>
  <si>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</si>
  <si>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</si>
  <si>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</si>
  <si>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</si>
  <si>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</si>
  <si>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</si>
  <si>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</si>
  <si>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</si>
  <si>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</si>
  <si>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</si>
  <si>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</si>
  <si>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</si>
  <si>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</si>
  <si>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</si>
  <si>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</si>
  <si>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</si>
  <si>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</si>
  <si>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</si>
  <si>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</si>
  <si>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</si>
  <si>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</si>
  <si>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</si>
  <si>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</si>
  <si>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</si>
  <si>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</si>
  <si>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</si>
  <si>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</si>
  <si>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</si>
  <si>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</si>
  <si>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</si>
  <si>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</si>
  <si>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</si>
  <si>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</si>
  <si>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</si>
  <si>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</si>
  <si>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</si>
  <si>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</si>
  <si>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</si>
  <si>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</si>
  <si>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</si>
  <si>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</si>
  <si>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</si>
  <si>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</si>
  <si>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</si>
  <si>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</si>
  <si>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</si>
  <si>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</si>
  <si>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</si>
  <si>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</si>
  <si>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</si>
  <si>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</si>
  <si>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</si>
  <si>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</si>
  <si>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</si>
  <si>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</si>
  <si>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</si>
  <si>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</si>
  <si>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</si>
  <si>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</si>
  <si>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</si>
  <si>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</si>
  <si>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</si>
  <si>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</si>
  <si>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</si>
  <si>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</si>
  <si>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</si>
  <si>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</si>
  <si>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</si>
  <si>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</si>
  <si>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</si>
  <si>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</si>
  <si>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</si>
  <si>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</si>
  <si>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</si>
  <si>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</si>
  <si>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</si>
  <si>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</si>
  <si>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</si>
  <si>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</si>
  <si>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</si>
  <si>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</si>
  <si>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</si>
  <si>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</si>
  <si>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</si>
  <si>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</si>
  <si>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</si>
  <si>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</si>
  <si>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</si>
  <si>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</si>
  <si>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</si>
  <si>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</si>
  <si>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</si>
  <si>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</si>
  <si>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</si>
  <si>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</si>
  <si>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</si>
  <si>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</si>
  <si>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</si>
  <si>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</si>
  <si>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</si>
  <si>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</si>
  <si>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</si>
  <si>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</si>
  <si>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</si>
  <si>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</si>
  <si>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</si>
  <si>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</si>
  <si>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</si>
  <si>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</si>
  <si>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</si>
  <si>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</si>
  <si>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</si>
  <si>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</si>
  <si>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</si>
  <si>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</si>
  <si>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</si>
  <si>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</si>
  <si>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</si>
  <si>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</si>
  <si>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</si>
  <si>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</si>
  <si>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</si>
  <si>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</si>
  <si>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</si>
  <si>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</si>
  <si>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</si>
  <si>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</si>
  <si>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</si>
  <si>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</si>
  <si>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</si>
  <si>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</si>
  <si>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</si>
  <si>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</si>
  <si>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</si>
  <si>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</si>
  <si>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</si>
  <si>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</si>
  <si>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</si>
  <si>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</si>
  <si>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</si>
  <si>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</si>
  <si>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</si>
  <si>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</si>
  <si>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</si>
  <si>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</si>
  <si>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</si>
  <si>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</si>
  <si>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</si>
  <si>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</si>
  <si>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</si>
  <si>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</si>
  <si>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</si>
  <si>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</si>
  <si>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</si>
  <si>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</si>
  <si>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</si>
  <si>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</si>
  <si>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</si>
  <si>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</si>
  <si>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</si>
  <si>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</si>
  <si>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</si>
  <si>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</si>
  <si>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</si>
  <si>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</si>
  <si>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</si>
  <si>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</si>
  <si>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</si>
  <si>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</si>
  <si>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</si>
  <si>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</si>
  <si>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</si>
  <si>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</si>
  <si>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</si>
  <si>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</si>
  <si>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</si>
  <si>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</si>
  <si>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</si>
  <si>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</si>
  <si>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</si>
  <si>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</si>
  <si>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</si>
  <si>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</si>
  <si>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</si>
  <si>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</si>
  <si>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</si>
  <si>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</si>
  <si>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</si>
  <si>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</si>
  <si>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</si>
  <si>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</si>
  <si>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</si>
  <si>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</si>
  <si>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</si>
  <si>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</si>
  <si>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</si>
  <si>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</si>
  <si>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</si>
  <si>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</si>
  <si>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</si>
  <si>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</si>
  <si>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</si>
  <si>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</si>
  <si>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</si>
  <si>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</si>
  <si>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</si>
  <si>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</si>
  <si>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</si>
  <si>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</si>
  <si>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</si>
  <si>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</si>
  <si>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</si>
  <si>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</si>
  <si>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</si>
  <si>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</si>
  <si>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</si>
  <si>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</si>
  <si>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</si>
  <si>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</si>
  <si>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</si>
  <si>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</si>
  <si>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</si>
  <si>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</si>
  <si>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</si>
  <si>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</si>
  <si>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</si>
  <si>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</si>
  <si>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</si>
  <si>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</si>
  <si>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</si>
  <si>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</si>
  <si>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</si>
  <si>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</si>
  <si>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</si>
  <si>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</si>
  <si>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</si>
  <si>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</si>
  <si>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</si>
  <si>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</si>
  <si>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</si>
  <si>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</si>
  <si>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</si>
  <si>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</si>
  <si>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</si>
  <si>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</si>
  <si>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</si>
  <si>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</si>
  <si>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</si>
  <si>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</si>
  <si>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</si>
  <si>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</si>
  <si>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</si>
  <si>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</si>
  <si>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</si>
  <si>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</si>
  <si>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</si>
  <si>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</si>
  <si>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</si>
  <si>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</si>
  <si>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</si>
  <si>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</si>
  <si>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</si>
  <si>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</si>
  <si>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</si>
  <si>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</si>
  <si>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</si>
  <si>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</si>
  <si>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</si>
  <si>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</si>
  <si>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</si>
  <si>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</si>
  <si>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</si>
  <si>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</si>
  <si>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</si>
  <si>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</si>
  <si>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</si>
  <si>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</si>
  <si>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</si>
  <si>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</si>
  <si>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</si>
  <si>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</si>
  <si>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</si>
  <si>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</si>
  <si>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</si>
  <si>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</si>
  <si>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</si>
  <si>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</si>
  <si>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</si>
  <si>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</si>
  <si>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</si>
  <si>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</si>
  <si>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</si>
  <si>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</si>
  <si>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</si>
  <si>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</si>
  <si>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</si>
  <si>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</si>
  <si>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</si>
  <si>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</si>
  <si>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</si>
  <si>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</si>
  <si>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</si>
  <si>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</si>
  <si>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</si>
  <si>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</si>
  <si>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</si>
  <si>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</si>
  <si>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</si>
  <si>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</si>
  <si>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</si>
  <si>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</si>
  <si>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</si>
  <si>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</si>
  <si>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</si>
  <si>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</si>
  <si>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</si>
  <si>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</si>
  <si>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</si>
  <si>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</si>
  <si>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</si>
  <si>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</si>
  <si>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</si>
  <si>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</si>
  <si>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</si>
  <si>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</si>
  <si>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</si>
  <si>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</si>
  <si>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</si>
  <si>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</si>
  <si>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</si>
  <si>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</si>
  <si>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</si>
  <si>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</si>
  <si>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</si>
  <si>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</si>
  <si>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</si>
  <si>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</si>
  <si>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</si>
  <si>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</si>
  <si>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</si>
  <si>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</si>
  <si>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</si>
  <si>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</si>
  <si>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</si>
  <si>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</si>
  <si>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</si>
  <si>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</si>
  <si>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</si>
  <si>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</si>
  <si>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</si>
  <si>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</si>
  <si>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</si>
  <si>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</si>
  <si>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</si>
  <si>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</si>
  <si>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</si>
  <si>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</si>
  <si>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</si>
  <si>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</si>
  <si>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</si>
  <si>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</si>
  <si>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</si>
  <si>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</si>
  <si>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</si>
  <si>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</si>
  <si>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</si>
  <si>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</si>
  <si>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</si>
  <si>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</si>
  <si>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</si>
  <si>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</si>
  <si>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</si>
  <si>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</si>
  <si>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</si>
  <si>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</si>
  <si>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</si>
  <si>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</si>
  <si>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</si>
  <si>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</si>
  <si>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</si>
  <si>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</si>
  <si>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</si>
  <si>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</si>
  <si>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</si>
  <si>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</si>
  <si>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</si>
  <si>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</si>
  <si>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</si>
  <si>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</si>
  <si>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</si>
  <si>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</si>
  <si>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</si>
  <si>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</si>
  <si>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</si>
  <si>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</si>
  <si>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</si>
  <si>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</si>
  <si>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</si>
  <si>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</si>
  <si>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</si>
  <si>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</si>
  <si>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</si>
  <si>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</si>
  <si>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</si>
  <si>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</si>
  <si>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</si>
  <si>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</si>
  <si>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</si>
  <si>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</si>
  <si>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</si>
  <si>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</si>
  <si>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</si>
  <si>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</si>
  <si>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</si>
  <si>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</si>
  <si>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</si>
  <si>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</si>
  <si>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</si>
  <si>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</si>
  <si>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</si>
  <si>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</si>
  <si>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</si>
  <si>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</si>
  <si>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</si>
  <si>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</si>
  <si>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</si>
  <si>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</si>
  <si>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</si>
  <si>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</si>
  <si>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</si>
  <si>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</si>
  <si>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</si>
  <si>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</si>
  <si>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</si>
  <si>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</si>
  <si>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</si>
  <si>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</si>
  <si>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</si>
  <si>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</si>
  <si>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</si>
  <si>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</si>
  <si>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</si>
  <si>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</si>
  <si>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</si>
  <si>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</si>
  <si>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</si>
  <si>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</si>
  <si>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</si>
  <si>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</si>
  <si>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</si>
  <si>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</si>
  <si>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</si>
  <si>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</si>
  <si>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</si>
  <si>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</si>
  <si>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</si>
  <si>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</si>
  <si>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</si>
  <si>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</si>
  <si>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</si>
  <si>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</si>
  <si>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</si>
  <si>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</si>
  <si>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</si>
  <si>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</si>
  <si>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</si>
  <si>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</si>
  <si>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</si>
  <si>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</si>
  <si>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</si>
  <si>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</si>
  <si>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</si>
  <si>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</si>
  <si>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</si>
  <si>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</si>
  <si>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</si>
  <si>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</si>
  <si>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</si>
  <si>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</si>
  <si>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</si>
  <si>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</si>
  <si>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</si>
  <si>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</si>
  <si>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</si>
  <si>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</si>
  <si>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</si>
  <si>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</si>
  <si>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</si>
  <si>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</si>
  <si>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</si>
  <si>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</si>
  <si>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</si>
  <si>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</si>
  <si>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</si>
  <si>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</si>
  <si>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</si>
  <si>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</si>
  <si>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</si>
  <si>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</si>
  <si>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</si>
  <si>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</si>
  <si>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</si>
  <si>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</si>
  <si>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</si>
  <si>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</si>
  <si>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</si>
  <si>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</si>
  <si>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</si>
  <si>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</si>
  <si>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</si>
  <si>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</si>
  <si>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</si>
  <si>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</si>
  <si>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</si>
  <si>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</si>
  <si>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</si>
  <si>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</si>
  <si>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</si>
  <si>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</si>
  <si>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</si>
  <si>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</si>
  <si>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</si>
  <si>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</si>
  <si>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</si>
  <si>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</si>
  <si>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</si>
  <si>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</si>
  <si>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</si>
  <si>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</si>
  <si>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</si>
  <si>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</si>
  <si>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</si>
  <si>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</si>
  <si>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</si>
  <si>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</si>
  <si>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</si>
  <si>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</si>
  <si>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</si>
  <si>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</si>
  <si>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</si>
  <si>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</si>
  <si>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</si>
  <si>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</si>
  <si>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</si>
  <si>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</si>
  <si>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</si>
  <si>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</si>
  <si>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</si>
  <si>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</si>
  <si>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</si>
  <si>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</si>
  <si>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</si>
  <si>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</si>
  <si>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</si>
  <si>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</si>
  <si>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</si>
  <si>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</si>
  <si>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</si>
  <si>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</si>
  <si>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</si>
  <si>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</si>
  <si>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</si>
  <si>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</si>
  <si>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</si>
  <si>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</si>
  <si>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</si>
  <si>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</si>
  <si>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</si>
  <si>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</si>
  <si>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</si>
  <si>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</si>
  <si>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</si>
  <si>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</si>
  <si>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</si>
  <si>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</si>
  <si>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</si>
  <si>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</si>
  <si>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</si>
  <si>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</si>
  <si>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</si>
  <si>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</si>
  <si>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</si>
  <si>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</si>
  <si>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</si>
  <si>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</si>
  <si>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</si>
  <si>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</si>
  <si>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</si>
  <si>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</si>
  <si>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</si>
  <si>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</si>
  <si>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</si>
  <si>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</si>
  <si>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</si>
  <si>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</si>
  <si>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</si>
  <si>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</si>
  <si>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</si>
  <si>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</si>
  <si>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</si>
  <si>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</si>
  <si>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</si>
  <si>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</si>
  <si>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</si>
  <si>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</si>
  <si>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</si>
  <si>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</si>
  <si>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</si>
  <si>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</si>
  <si>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</si>
  <si>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</si>
  <si>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</si>
  <si>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</si>
  <si>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</si>
  <si>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</si>
  <si>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</si>
  <si>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</si>
  <si>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</si>
  <si>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</si>
  <si>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</si>
  <si>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</si>
  <si>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</si>
  <si>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</si>
  <si>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</si>
  <si>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</si>
  <si>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</si>
  <si>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</si>
  <si>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</si>
  <si>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</si>
  <si>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</si>
  <si>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</si>
  <si>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</si>
  <si>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</si>
  <si>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</si>
  <si>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</si>
  <si>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</si>
  <si>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</si>
  <si>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</si>
  <si>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</si>
  <si>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</si>
  <si>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</si>
  <si>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</si>
  <si>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</si>
  <si>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</si>
  <si>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</si>
  <si>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</si>
  <si>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</si>
  <si>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</si>
  <si>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</si>
  <si>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</si>
  <si>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</si>
  <si>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</si>
  <si>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</si>
  <si>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</si>
  <si>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</si>
  <si>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</si>
  <si>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</si>
  <si>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</si>
  <si>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</si>
  <si>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</si>
  <si>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</si>
  <si>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</si>
  <si>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</si>
  <si>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</si>
  <si>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</si>
  <si>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</si>
  <si>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</si>
  <si>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</si>
  <si>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</si>
  <si>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</si>
  <si>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</si>
  <si>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</si>
  <si>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</si>
  <si>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</si>
  <si>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</si>
  <si>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</si>
  <si>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</si>
  <si>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</si>
  <si>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</si>
  <si>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</si>
  <si>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</si>
  <si>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</si>
  <si>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</si>
  <si>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</si>
  <si>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</si>
  <si>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</si>
  <si>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</si>
  <si>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</si>
  <si>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</si>
  <si>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</si>
  <si>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</si>
  <si>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</si>
  <si>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</si>
  <si>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</si>
  <si>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</si>
  <si>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</si>
  <si>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</si>
  <si>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</si>
  <si>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</si>
  <si>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</si>
  <si>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</si>
  <si>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</si>
  <si>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</si>
  <si>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</si>
  <si>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</si>
  <si>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</si>
  <si>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</si>
  <si>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</si>
  <si>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</si>
  <si>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</si>
  <si>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</si>
  <si>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</si>
  <si>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</si>
  <si>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</si>
  <si>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</si>
  <si>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</si>
  <si>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</si>
  <si>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</si>
  <si>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</si>
  <si>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</si>
  <si>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</si>
  <si>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</si>
  <si>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</si>
  <si>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</si>
  <si>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</si>
  <si>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</si>
  <si>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</si>
  <si>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</si>
  <si>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</si>
  <si>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</si>
  <si>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</si>
  <si>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</si>
  <si>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</si>
  <si>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</si>
  <si>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</si>
  <si>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</si>
  <si>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</si>
  <si>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</si>
  <si>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</si>
  <si>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</si>
  <si>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</si>
  <si>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</si>
  <si>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</si>
  <si>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</si>
  <si>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</si>
  <si>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</si>
  <si>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</si>
  <si>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</si>
  <si>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</si>
  <si>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</si>
  <si>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</si>
  <si>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</si>
  <si>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</si>
  <si>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</si>
  <si>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</si>
  <si>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</si>
  <si>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</si>
  <si>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</si>
  <si>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</si>
  <si>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</si>
  <si>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</si>
  <si>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</si>
  <si>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</si>
  <si>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</si>
  <si>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</si>
  <si>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</si>
  <si>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</si>
  <si>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</si>
  <si>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</si>
  <si>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</si>
  <si>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</si>
  <si>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</si>
  <si>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</si>
  <si>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</si>
  <si>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</si>
  <si>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</si>
  <si>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</si>
  <si>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</si>
  <si>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</si>
  <si>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</si>
  <si>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</si>
  <si>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</si>
  <si>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</si>
  <si>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</si>
  <si>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</si>
  <si>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</si>
  <si>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</si>
  <si>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</si>
  <si>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</si>
  <si>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</si>
  <si>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</si>
  <si>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</si>
  <si>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</si>
  <si>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</si>
  <si>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</si>
  <si>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</si>
  <si>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</si>
  <si>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</si>
  <si>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</si>
  <si>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</si>
  <si>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</si>
  <si>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</si>
  <si>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</si>
  <si>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</si>
  <si>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</si>
  <si>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</si>
  <si>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</si>
  <si>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</si>
  <si>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</si>
  <si>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</si>
  <si>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</si>
  <si>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</si>
  <si>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</si>
  <si>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</si>
  <si>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</si>
  <si>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</si>
  <si>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</si>
  <si>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</si>
  <si>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</si>
  <si>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</si>
  <si>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</si>
  <si>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</si>
  <si>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</si>
  <si>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</si>
  <si>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</si>
  <si>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</si>
  <si>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</si>
  <si>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</si>
  <si>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</si>
  <si>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</si>
  <si>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</si>
  <si>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</si>
  <si>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</si>
  <si>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</si>
  <si>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</si>
  <si>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</si>
  <si>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</si>
  <si>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</si>
  <si>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</si>
  <si>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</si>
  <si>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</si>
  <si>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</si>
  <si>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</si>
  <si>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</si>
  <si>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</si>
  <si>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</si>
  <si>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</si>
  <si>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</si>
  <si>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</si>
  <si>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</si>
  <si>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</si>
  <si>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</si>
  <si>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</si>
  <si>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</si>
  <si>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</si>
  <si>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</si>
  <si>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</si>
  <si>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</si>
  <si>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</si>
  <si>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</si>
  <si>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</si>
  <si>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</si>
  <si>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</si>
  <si>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</si>
  <si>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</si>
  <si>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</si>
  <si>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</si>
  <si>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</si>
  <si>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</si>
  <si>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</si>
  <si>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</si>
  <si>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</si>
  <si>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</si>
  <si>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</si>
  <si>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</si>
  <si>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</si>
  <si>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</si>
  <si>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</si>
  <si>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</si>
  <si>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</si>
  <si>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</si>
  <si>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</si>
  <si>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</si>
  <si>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</si>
  <si>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</si>
  <si>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</si>
  <si>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</si>
  <si>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</si>
  <si>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</si>
  <si>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</si>
  <si>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</si>
  <si>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</si>
  <si>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</si>
  <si>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</si>
  <si>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</si>
  <si>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</si>
  <si>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</si>
  <si>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</si>
  <si>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</si>
  <si>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</si>
  <si>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</si>
  <si>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</si>
  <si>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</si>
  <si>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</si>
  <si>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</si>
  <si>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</si>
  <si>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</si>
  <si>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</si>
  <si>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</si>
  <si>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</si>
  <si>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</si>
  <si>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</si>
  <si>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</si>
  <si>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</si>
  <si>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</si>
  <si>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</si>
  <si>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</si>
  <si>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</si>
  <si>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</si>
  <si>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</si>
  <si>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</si>
  <si>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</si>
  <si>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</si>
  <si>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</si>
  <si>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</si>
  <si>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</si>
  <si>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</si>
  <si>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</si>
  <si>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</si>
  <si>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</si>
  <si>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</si>
  <si>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</si>
  <si>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</si>
  <si>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</si>
  <si>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</si>
  <si>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</si>
  <si>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</si>
  <si>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</si>
  <si>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</si>
  <si>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</si>
  <si>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</si>
  <si>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</si>
  <si>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</si>
  <si>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</si>
  <si>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</si>
  <si>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</si>
  <si>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</si>
  <si>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</si>
  <si>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</si>
  <si>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</si>
  <si>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</si>
  <si>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</si>
  <si>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</si>
  <si>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</si>
  <si>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</si>
  <si>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</si>
  <si>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</si>
  <si>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</si>
  <si>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</si>
  <si>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</si>
  <si>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</si>
  <si>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</si>
  <si>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</si>
  <si>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</si>
  <si>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</si>
  <si>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</si>
  <si>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</si>
  <si>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</si>
  <si>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</si>
  <si>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</si>
  <si>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</si>
  <si>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</si>
  <si>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</si>
  <si>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</si>
  <si>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</si>
  <si>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</si>
  <si>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</si>
  <si>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</si>
  <si>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</si>
  <si>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</si>
  <si>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</si>
  <si>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</si>
  <si>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</si>
  <si>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</si>
  <si>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</si>
  <si>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</si>
  <si>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</si>
  <si>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</si>
  <si>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</si>
  <si>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</si>
  <si>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</si>
  <si>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</si>
  <si>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</si>
  <si>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</si>
  <si>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</si>
  <si>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</si>
  <si>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</si>
  <si>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</si>
  <si>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</si>
  <si>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</si>
  <si>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</si>
  <si>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</si>
  <si>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</si>
  <si>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</si>
  <si>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</si>
  <si>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</si>
  <si>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</si>
  <si>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</si>
  <si>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</si>
  <si>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</si>
  <si>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</si>
  <si>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</si>
  <si>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</si>
  <si>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</si>
  <si>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</si>
  <si>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</si>
  <si>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</si>
  <si>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</si>
  <si>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</si>
  <si>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</si>
  <si>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</si>
  <si>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</si>
  <si>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</si>
  <si>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</si>
  <si>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</si>
  <si>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</si>
  <si>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</si>
  <si>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</si>
  <si>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</si>
  <si>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</si>
  <si>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</si>
  <si>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</si>
  <si>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</si>
  <si>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</si>
  <si>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</si>
  <si>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</si>
  <si>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</si>
  <si>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</si>
  <si>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</si>
  <si>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</si>
  <si>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</si>
  <si>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</si>
  <si>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</si>
  <si>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</si>
  <si>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</si>
  <si>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</si>
  <si>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</si>
  <si>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</si>
  <si>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</si>
  <si>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</si>
  <si>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</si>
  <si>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</si>
  <si>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</si>
  <si>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</si>
  <si>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</si>
  <si>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</si>
  <si>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</si>
  <si>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</si>
  <si>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</si>
  <si>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</si>
  <si>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</si>
  <si>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</si>
  <si>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</si>
  <si>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</si>
  <si>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</si>
  <si>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</si>
  <si>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</si>
  <si>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</si>
  <si>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</si>
  <si>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</si>
  <si>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</si>
  <si>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</si>
  <si>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</si>
  <si>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</si>
  <si>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</si>
  <si>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</si>
  <si>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</si>
  <si>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</si>
  <si>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</si>
  <si>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</si>
  <si>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</si>
  <si>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</si>
  <si>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</si>
  <si>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</si>
  <si>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</si>
  <si>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</si>
  <si>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</si>
  <si>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</si>
  <si>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</si>
  <si>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</si>
  <si>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</si>
  <si>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</si>
  <si>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</si>
  <si>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</si>
  <si>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</si>
  <si>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</si>
  <si>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</si>
  <si>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</si>
  <si>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</si>
  <si>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</si>
  <si>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</si>
  <si>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</si>
  <si>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</si>
  <si>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</si>
  <si>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</si>
  <si>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</si>
  <si>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</si>
  <si>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</si>
  <si>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</si>
  <si>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</si>
  <si>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</si>
  <si>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</si>
  <si>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</si>
  <si>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</si>
  <si>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</si>
  <si>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</si>
  <si>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</si>
  <si>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</si>
  <si>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</si>
  <si>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</si>
  <si>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</si>
  <si>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</si>
  <si>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</si>
  <si>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</si>
  <si>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</si>
  <si>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</si>
  <si>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</si>
  <si>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</si>
  <si>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</si>
  <si>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</si>
  <si>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</si>
  <si>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</si>
  <si>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</si>
  <si>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</si>
  <si>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</si>
  <si>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</si>
  <si>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</si>
  <si>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</si>
  <si>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</si>
  <si>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</si>
  <si>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</si>
  <si>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</si>
  <si>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</si>
  <si>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</si>
  <si>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</si>
  <si>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</si>
  <si>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</si>
  <si>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</si>
  <si>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</si>
  <si>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</si>
  <si>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</si>
  <si>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</si>
  <si>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</si>
  <si>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</si>
  <si>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</si>
  <si>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</si>
  <si>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</si>
  <si>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</si>
  <si>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</si>
  <si>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</si>
  <si>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</si>
  <si>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</si>
  <si>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</si>
  <si>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</si>
  <si>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</si>
  <si>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</si>
  <si>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</si>
  <si>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</si>
  <si>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</si>
  <si>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</si>
  <si>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</si>
  <si>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</si>
  <si>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</si>
  <si>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</si>
  <si>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</si>
  <si>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</si>
  <si>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</si>
  <si>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</si>
  <si>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</si>
  <si>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</si>
  <si>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</si>
  <si>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</si>
  <si>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</si>
  <si>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</si>
  <si>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</si>
  <si>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</si>
  <si>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</si>
  <si>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</si>
  <si>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</si>
  <si>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</si>
  <si>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</si>
  <si>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</si>
  <si>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</si>
  <si>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</si>
  <si>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</si>
  <si>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</si>
  <si>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</si>
  <si>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</si>
  <si>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</si>
  <si>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</si>
  <si>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</si>
  <si>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</si>
  <si>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</si>
  <si>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</si>
  <si>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</si>
  <si>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</si>
  <si>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</si>
  <si>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</si>
  <si>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</si>
  <si>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</si>
  <si>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</si>
  <si>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</si>
  <si>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</si>
  <si>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</si>
  <si>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</si>
  <si>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</si>
  <si>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</si>
  <si>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</si>
  <si>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</si>
  <si>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</si>
  <si>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</si>
  <si>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</si>
  <si>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</si>
  <si>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</si>
  <si>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</si>
  <si>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</si>
  <si>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</si>
  <si>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</si>
  <si>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</si>
  <si>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</si>
  <si>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</si>
  <si>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</si>
  <si>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</si>
  <si>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</si>
  <si>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</si>
  <si>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</si>
  <si>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</si>
  <si>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</si>
  <si>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</si>
  <si>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</si>
  <si>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</si>
  <si>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</si>
  <si>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</si>
  <si>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</si>
  <si>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</si>
  <si>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</si>
  <si>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</si>
  <si>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</si>
  <si>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</si>
  <si>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</si>
  <si>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</si>
  <si>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</si>
  <si>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</si>
  <si>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</si>
  <si>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</si>
  <si>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</si>
  <si>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</si>
  <si>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</si>
  <si>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</si>
  <si>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</si>
  <si>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</si>
  <si>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</si>
  <si>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</si>
  <si>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</si>
  <si>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</si>
  <si>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</si>
  <si>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</si>
  <si>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</si>
  <si>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</si>
  <si>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</si>
  <si>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</si>
  <si>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</si>
  <si>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</si>
  <si>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</si>
  <si>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</si>
  <si>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</si>
  <si>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</si>
  <si>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</si>
  <si>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</si>
  <si>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</si>
  <si>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</si>
  <si>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</si>
  <si>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</si>
  <si>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</si>
  <si>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</si>
  <si>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</si>
  <si>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</si>
  <si>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</si>
  <si>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</si>
  <si>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</si>
  <si>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</si>
  <si>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</si>
  <si>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</si>
  <si>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</si>
  <si>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</si>
  <si>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</si>
  <si>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</si>
  <si>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</si>
  <si>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</si>
  <si>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</si>
  <si>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</si>
  <si>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</si>
  <si>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</si>
  <si>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</si>
  <si>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</si>
  <si>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</si>
  <si>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</si>
  <si>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</si>
  <si>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</si>
  <si>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</si>
  <si>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</si>
  <si>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</si>
  <si>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</si>
  <si>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</si>
  <si>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</si>
  <si>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</si>
  <si>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</si>
  <si>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</si>
  <si>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</si>
  <si>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</si>
  <si>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</si>
  <si>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</si>
  <si>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</si>
  <si>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</si>
  <si>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</si>
  <si>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</si>
  <si>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</si>
  <si>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</si>
  <si>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</si>
  <si>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</si>
  <si>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</si>
  <si>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</si>
  <si>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</si>
  <si>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</si>
  <si>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</si>
  <si>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</si>
  <si>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</si>
  <si>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</si>
  <si>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</si>
  <si>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</si>
  <si>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</si>
  <si>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</si>
  <si>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</si>
  <si>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</si>
  <si>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</si>
  <si>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</si>
  <si>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</si>
  <si>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</si>
  <si>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</si>
  <si>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</si>
  <si>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</si>
  <si>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</si>
  <si>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</si>
  <si>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</si>
  <si>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</si>
  <si>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</si>
  <si>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</si>
  <si>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</si>
  <si>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</si>
  <si>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</si>
  <si>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</si>
  <si>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</si>
  <si>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</si>
  <si>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</si>
  <si>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</si>
  <si>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</si>
  <si>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</si>
  <si>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</si>
  <si>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</si>
  <si>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</si>
  <si>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</si>
  <si>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</si>
  <si>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</si>
  <si>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</si>
  <si>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</si>
  <si>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</si>
  <si>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</si>
  <si>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</si>
  <si>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</si>
  <si>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</si>
  <si>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</si>
  <si>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</si>
  <si>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</si>
  <si>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</si>
  <si>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</si>
  <si>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</si>
  <si>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</si>
  <si>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</si>
  <si>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</si>
  <si>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</si>
  <si>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</si>
  <si>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</si>
  <si>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</si>
  <si>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</si>
  <si>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</si>
  <si>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</si>
  <si>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</si>
  <si>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</si>
  <si>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</si>
  <si>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</si>
  <si>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</si>
  <si>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</si>
  <si>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</si>
  <si>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</si>
  <si>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</si>
  <si>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</si>
  <si>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</si>
  <si>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</si>
  <si>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</si>
  <si>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</si>
  <si>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</si>
  <si>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</si>
  <si>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</si>
  <si>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</si>
  <si>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</si>
  <si>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</si>
  <si>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</si>
  <si>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</si>
  <si>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</si>
  <si>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</si>
  <si>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</si>
  <si>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</si>
  <si>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</si>
  <si>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</si>
  <si>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</si>
  <si>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</si>
  <si>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</si>
  <si>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</si>
  <si>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</si>
  <si>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</si>
  <si>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</si>
  <si>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</si>
  <si>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</si>
  <si>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</si>
  <si>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</si>
  <si>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</si>
  <si>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</si>
  <si>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</si>
  <si>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</si>
  <si>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</si>
  <si>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</si>
  <si>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</si>
  <si>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</si>
  <si>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</si>
  <si>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</si>
  <si>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</si>
  <si>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</si>
  <si>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</si>
  <si>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</si>
  <si>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</si>
  <si>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</si>
  <si>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</si>
  <si>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</si>
  <si>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</si>
  <si>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</si>
  <si>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</si>
  <si>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</si>
  <si>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</si>
  <si>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</si>
  <si>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</si>
  <si>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</si>
  <si>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</si>
  <si>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</si>
  <si>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</si>
  <si>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</si>
  <si>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</si>
  <si>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</si>
  <si>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</si>
  <si>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</si>
  <si>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</si>
  <si>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</si>
  <si>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</si>
  <si>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</si>
  <si>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</si>
  <si>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</si>
  <si>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</si>
  <si>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</si>
  <si>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</si>
  <si>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</si>
  <si>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</si>
  <si>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</si>
  <si>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</si>
  <si>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</si>
  <si>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</si>
  <si>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</si>
  <si>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</si>
  <si>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</si>
  <si>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</si>
  <si>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</si>
  <si>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</si>
  <si>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</si>
  <si>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</si>
  <si>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</si>
  <si>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</si>
  <si>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</si>
  <si>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</si>
  <si>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</si>
  <si>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</si>
  <si>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</si>
  <si>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</si>
  <si>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</si>
  <si>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</si>
  <si>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</si>
  <si>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</si>
  <si>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</si>
  <si>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</si>
  <si>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</si>
  <si>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</si>
  <si>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</si>
  <si>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</si>
  <si>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</si>
  <si>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</si>
  <si>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</si>
  <si>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</si>
  <si>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</si>
  <si>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</si>
  <si>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</si>
  <si>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</si>
  <si>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</si>
  <si>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</si>
  <si>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</si>
  <si>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</si>
  <si>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</si>
  <si>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</si>
  <si>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</si>
  <si>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</si>
  <si>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</si>
  <si>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</si>
  <si>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</si>
  <si>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</si>
  <si>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</si>
  <si>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</si>
  <si>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</si>
  <si>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</si>
  <si>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</si>
  <si>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</si>
  <si>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</si>
  <si>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</si>
  <si>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</si>
  <si>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</si>
  <si>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</si>
  <si>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</si>
  <si>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</si>
  <si>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</si>
  <si>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</si>
  <si>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</si>
  <si>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</si>
  <si>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</si>
  <si>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</si>
  <si>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</si>
  <si>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</si>
  <si>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</si>
  <si>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</si>
  <si>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</si>
  <si>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</si>
  <si>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</si>
  <si>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</si>
  <si>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</si>
  <si>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</si>
  <si>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</si>
  <si>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</si>
  <si>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</si>
  <si>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</si>
  <si>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</si>
  <si>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</si>
  <si>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</si>
  <si>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</si>
  <si>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</si>
  <si>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</si>
  <si>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</si>
  <si>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</si>
  <si>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</si>
  <si>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</si>
  <si>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</si>
  <si>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</si>
  <si>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</si>
  <si>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</si>
  <si>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</si>
  <si>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</si>
  <si>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</si>
  <si>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</si>
  <si>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</si>
  <si>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</si>
  <si>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</si>
  <si>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</si>
  <si>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</si>
  <si>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</si>
  <si>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</si>
  <si>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</si>
  <si>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</si>
  <si>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</si>
  <si>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</si>
  <si>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</si>
  <si>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</si>
  <si>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</si>
  <si>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</si>
  <si>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</si>
  <si>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</si>
  <si>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</si>
  <si>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</si>
  <si>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</si>
  <si>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</si>
  <si>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</si>
  <si>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</si>
  <si>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</si>
  <si>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</si>
  <si>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</si>
  <si>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</si>
  <si>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</si>
  <si>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</si>
  <si>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</si>
  <si>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</si>
  <si>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</si>
  <si>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</si>
  <si>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</si>
  <si>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</si>
  <si>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</si>
  <si>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</si>
  <si>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</si>
  <si>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</si>
  <si>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</si>
  <si>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</si>
  <si>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</si>
  <si>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</si>
  <si>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</si>
  <si>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</si>
  <si>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</si>
  <si>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</si>
  <si>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</si>
  <si>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</si>
  <si>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</si>
  <si>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</si>
  <si>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</si>
  <si>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</si>
  <si>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</si>
  <si>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</si>
  <si>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</si>
  <si>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</si>
  <si>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</si>
  <si>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</si>
  <si>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</si>
  <si>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</si>
  <si>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</si>
  <si>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</si>
  <si>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</si>
  <si>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</si>
  <si>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</si>
  <si>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</si>
  <si>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</si>
  <si>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</si>
  <si>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</si>
  <si>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</si>
  <si>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</si>
  <si>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</si>
  <si>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</si>
  <si>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</si>
  <si>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</si>
  <si>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</si>
  <si>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</si>
  <si>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</si>
  <si>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</si>
  <si>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</si>
  <si>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</si>
  <si>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</si>
  <si>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</si>
  <si>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</si>
  <si>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</si>
  <si>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</si>
  <si>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</si>
  <si>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</si>
  <si>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</si>
  <si>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</si>
  <si>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</si>
  <si>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</si>
  <si>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</si>
  <si>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</si>
  <si>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</si>
  <si>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</si>
  <si>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</si>
  <si>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</si>
  <si>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</si>
  <si>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</si>
  <si>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</si>
  <si>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</si>
  <si>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</si>
  <si>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</si>
  <si>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</si>
  <si>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</si>
  <si>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</si>
  <si>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</si>
  <si>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</si>
  <si>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</si>
  <si>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</si>
  <si>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</si>
  <si>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</si>
  <si>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</si>
  <si>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</si>
  <si>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</si>
  <si>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</si>
  <si>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</si>
  <si>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</si>
  <si>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</si>
  <si>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</si>
  <si>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</si>
  <si>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</si>
  <si>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</si>
  <si>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</si>
  <si>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</si>
  <si>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</si>
  <si>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</si>
  <si>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</si>
  <si>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</si>
  <si>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</si>
  <si>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</si>
  <si>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</si>
  <si>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</si>
  <si>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</si>
  <si>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</si>
  <si>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</si>
  <si>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</si>
  <si>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</si>
  <si>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</si>
  <si>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</si>
  <si>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</si>
  <si>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</si>
  <si>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</si>
  <si>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</si>
  <si>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</si>
  <si>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</si>
  <si>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</si>
  <si>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</si>
  <si>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</si>
  <si>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</si>
  <si>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</si>
  <si>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</si>
  <si>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</si>
  <si>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</si>
  <si>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</si>
  <si>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</si>
  <si>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</si>
  <si>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</si>
  <si>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</si>
  <si>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</si>
  <si>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</si>
  <si>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</si>
  <si>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</si>
  <si>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</si>
  <si>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</si>
  <si>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</si>
  <si>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</si>
  <si>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</si>
  <si>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</si>
  <si>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</si>
  <si>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</si>
  <si>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</si>
  <si>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</si>
  <si>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</si>
  <si>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</si>
  <si>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</si>
  <si>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</si>
  <si>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</si>
  <si>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</si>
  <si>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</si>
  <si>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</si>
  <si>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</si>
  <si>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</si>
  <si>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</si>
  <si>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</si>
  <si>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</si>
  <si>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</si>
  <si>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</si>
  <si>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</si>
  <si>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</si>
  <si>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</si>
  <si>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</si>
  <si>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</si>
  <si>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</si>
  <si>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</si>
  <si>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</si>
  <si>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</si>
  <si>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</si>
  <si>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</si>
  <si>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</si>
  <si>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</si>
  <si>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</si>
  <si>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</si>
  <si>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</si>
  <si>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</si>
  <si>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</si>
  <si>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</si>
  <si>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</si>
  <si>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</si>
  <si>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</si>
  <si>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</si>
  <si>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</si>
  <si>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</si>
  <si>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</si>
  <si>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</si>
  <si>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</si>
  <si>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</si>
  <si>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</si>
  <si>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</si>
  <si>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</si>
  <si>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</si>
  <si>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</si>
  <si>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</si>
  <si>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</si>
  <si>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</si>
  <si>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</si>
  <si>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</si>
  <si>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</si>
  <si>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</si>
  <si>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</si>
  <si>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</si>
  <si>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</si>
  <si>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</si>
  <si>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</si>
  <si>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</si>
  <si>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</si>
  <si>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</si>
  <si>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</si>
  <si>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</si>
  <si>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</si>
  <si>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</si>
  <si>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</si>
  <si>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</si>
  <si>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</si>
  <si>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</si>
  <si>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</si>
  <si>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</si>
  <si>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</si>
  <si>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</si>
  <si>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</si>
  <si>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</si>
  <si>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</si>
  <si>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</si>
  <si>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</si>
  <si>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</si>
  <si>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</si>
  <si>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</si>
  <si>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</si>
  <si>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</si>
  <si>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</si>
  <si>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</si>
  <si>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</si>
  <si>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</si>
  <si>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</si>
  <si>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</si>
  <si>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</si>
  <si>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</si>
  <si>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</si>
  <si>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</si>
  <si>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</si>
  <si>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</si>
  <si>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</si>
  <si>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</si>
  <si>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</si>
  <si>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</si>
  <si>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</si>
  <si>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</si>
  <si>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</si>
  <si>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</si>
  <si>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</si>
  <si>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</si>
  <si>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</si>
  <si>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</si>
  <si>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</si>
  <si>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</si>
  <si>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</si>
  <si>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</si>
  <si>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</si>
  <si>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</si>
  <si>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</si>
  <si>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</si>
  <si>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</si>
  <si>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</si>
  <si>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</si>
  <si>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</si>
  <si>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</si>
  <si>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</si>
  <si>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</si>
  <si>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</si>
  <si>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</si>
  <si>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</si>
  <si>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</si>
  <si>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</si>
  <si>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</si>
  <si>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</si>
  <si>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</si>
  <si>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</si>
  <si>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</si>
  <si>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</si>
  <si>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</si>
  <si>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</si>
  <si>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</si>
  <si>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</si>
  <si>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</si>
  <si>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</si>
  <si>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</si>
  <si>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</si>
  <si>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</si>
  <si>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</si>
  <si>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</si>
  <si>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</si>
  <si>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</si>
  <si>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</si>
  <si>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</si>
  <si>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</si>
  <si>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</si>
  <si>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</si>
  <si>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</si>
  <si>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</si>
  <si>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</si>
  <si>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</si>
  <si>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</si>
  <si>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</si>
  <si>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</si>
  <si>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</si>
  <si>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</si>
  <si>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</si>
  <si>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</si>
  <si>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</si>
  <si>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</si>
  <si>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</si>
  <si>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</si>
  <si>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</si>
  <si>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</si>
  <si>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</si>
  <si>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</si>
  <si>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</si>
  <si>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</si>
  <si>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</si>
  <si>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</si>
  <si>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</si>
  <si>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</si>
  <si>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</si>
  <si>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</si>
  <si>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</si>
  <si>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</si>
  <si>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</si>
  <si>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</si>
  <si>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</si>
  <si>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</si>
  <si>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</si>
  <si>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</si>
  <si>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</si>
  <si>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</si>
  <si>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</si>
  <si>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</si>
  <si>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</si>
  <si>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</si>
  <si>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</si>
  <si>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</si>
  <si>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</si>
  <si>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</si>
  <si>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</si>
  <si>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</si>
  <si>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</si>
  <si>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</si>
  <si>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</si>
  <si>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</si>
  <si>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</si>
  <si>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</si>
  <si>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</si>
  <si>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</si>
  <si>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</si>
  <si>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</si>
  <si>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</si>
  <si>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</si>
  <si>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</si>
  <si>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</si>
  <si>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</si>
  <si>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</si>
  <si>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</si>
  <si>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</si>
  <si>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</si>
  <si>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</si>
  <si>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</si>
  <si>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</si>
  <si>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</si>
  <si>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</si>
  <si>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</si>
  <si>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</si>
  <si>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</si>
  <si>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</si>
  <si>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</si>
  <si>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</si>
  <si>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</si>
  <si>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</si>
  <si>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</si>
  <si>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</si>
  <si>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</si>
  <si>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</si>
  <si>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</si>
  <si>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</si>
  <si>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</si>
  <si>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</si>
  <si>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</si>
  <si>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</si>
  <si>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</si>
  <si>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</si>
  <si>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</si>
  <si>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</si>
  <si>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</si>
  <si>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</si>
  <si>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</si>
  <si>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</si>
  <si>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</si>
  <si>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</si>
  <si>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</si>
  <si>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</si>
  <si>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</si>
  <si>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</si>
  <si>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</si>
  <si>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</si>
  <si>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</si>
  <si>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</si>
  <si>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</si>
  <si>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</si>
  <si>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</si>
  <si>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</si>
  <si>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</si>
  <si>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</si>
  <si>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</si>
  <si>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</si>
  <si>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</si>
  <si>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</si>
  <si>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</si>
  <si>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</si>
  <si>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</si>
  <si>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</si>
  <si>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</si>
  <si>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</si>
  <si>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</si>
  <si>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</si>
  <si>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</si>
  <si>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</si>
  <si>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</si>
  <si>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</si>
  <si>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</si>
  <si>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</si>
  <si>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</si>
  <si>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</si>
  <si>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</si>
  <si>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</si>
  <si>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</si>
  <si>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</si>
  <si>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</si>
  <si>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</si>
  <si>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</si>
  <si>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</si>
  <si>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</si>
  <si>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</si>
  <si>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</si>
  <si>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</si>
  <si>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</si>
  <si>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</si>
  <si>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</si>
  <si>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</si>
  <si>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</si>
  <si>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</si>
  <si>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</si>
  <si>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</si>
  <si>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</si>
  <si>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</si>
  <si>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</si>
  <si>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</si>
  <si>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</si>
  <si>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</si>
  <si>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</si>
  <si>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</si>
  <si>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</si>
  <si>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</si>
  <si>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</si>
  <si>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</si>
  <si>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</si>
  <si>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</si>
  <si>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</si>
  <si>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</si>
  <si>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</si>
  <si>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</si>
  <si>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</si>
  <si>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</si>
  <si>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</si>
  <si>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</si>
  <si>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</si>
  <si>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</si>
  <si>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</si>
  <si>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</si>
  <si>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</si>
  <si>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</si>
  <si>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</si>
  <si>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</si>
  <si>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</si>
  <si>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</si>
  <si>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</si>
  <si>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</si>
  <si>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</si>
  <si>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</si>
  <si>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</si>
  <si>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</si>
  <si>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</si>
  <si>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</si>
  <si>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</si>
  <si>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</si>
  <si>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</si>
  <si>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</si>
  <si>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</si>
  <si>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</si>
  <si>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</si>
  <si>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</si>
  <si>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</si>
  <si>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</si>
  <si>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</si>
  <si>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</si>
  <si>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</si>
  <si>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</si>
  <si>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</si>
  <si>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</si>
  <si>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</si>
  <si>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</si>
  <si>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</si>
  <si>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</si>
  <si>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</si>
  <si>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</si>
  <si>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</si>
  <si>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</si>
  <si>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</si>
  <si>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</si>
  <si>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</si>
  <si>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</si>
  <si>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</si>
  <si>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</si>
  <si>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</si>
  <si>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</si>
  <si>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</si>
  <si>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</si>
  <si>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</si>
  <si>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</si>
  <si>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</si>
  <si>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</si>
  <si>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</si>
  <si>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</si>
  <si>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</si>
  <si>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</si>
  <si>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</si>
  <si>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</si>
  <si>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</si>
  <si>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</si>
  <si>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</si>
  <si>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</si>
  <si>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</si>
  <si>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</si>
  <si>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</si>
  <si>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</si>
  <si>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</si>
  <si>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</si>
  <si>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</si>
  <si>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</si>
  <si>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</si>
  <si>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</si>
  <si>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</si>
  <si>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</si>
  <si>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</si>
  <si>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</si>
  <si>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</si>
  <si>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</si>
  <si>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</si>
  <si>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</si>
  <si>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</si>
  <si>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</si>
  <si>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</si>
  <si>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</si>
  <si>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</si>
  <si>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</si>
  <si>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</si>
  <si>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</si>
  <si>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</si>
  <si>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</si>
  <si>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</si>
  <si>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</si>
  <si>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</si>
  <si>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</si>
  <si>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</si>
  <si>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</si>
  <si>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</si>
  <si>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</si>
  <si>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</si>
  <si>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</si>
  <si>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</si>
  <si>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</si>
  <si>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</si>
  <si>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</si>
  <si>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</si>
  <si>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</si>
  <si>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</si>
  <si>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</si>
  <si>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</si>
  <si>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</si>
  <si>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</si>
  <si>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</si>
  <si>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</si>
  <si>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</si>
  <si>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</si>
  <si>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</si>
  <si>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</si>
  <si>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</si>
  <si>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</si>
  <si>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</si>
  <si>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</si>
  <si>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</si>
  <si>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</si>
  <si>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</si>
  <si>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</si>
  <si>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</si>
  <si>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</si>
  <si>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</si>
  <si>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</si>
  <si>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</si>
  <si>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</si>
  <si>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</si>
  <si>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</si>
  <si>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</si>
  <si>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</si>
  <si>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</si>
  <si>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</si>
  <si>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</si>
  <si>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</si>
  <si>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</si>
  <si>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</si>
  <si>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</si>
  <si>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</si>
  <si>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</si>
  <si>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</si>
  <si>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</si>
  <si>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</si>
  <si>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</si>
  <si>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</si>
  <si>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</si>
  <si>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</si>
  <si>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</si>
  <si>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</si>
  <si>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</si>
  <si>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</si>
  <si>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</si>
  <si>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</si>
  <si>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</si>
  <si>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</si>
  <si>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</si>
  <si>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</si>
  <si>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</si>
  <si>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</si>
  <si>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</si>
  <si>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</si>
  <si>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</si>
  <si>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</si>
  <si>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</si>
  <si>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</si>
  <si>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</si>
  <si>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</si>
  <si>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</si>
  <si>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</si>
  <si>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</si>
  <si>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</si>
  <si>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</si>
  <si>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</si>
  <si>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</si>
  <si>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</si>
  <si>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</si>
  <si>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</si>
  <si>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</si>
  <si>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</si>
  <si>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</si>
  <si>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</si>
  <si>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</si>
  <si>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</si>
  <si>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</si>
  <si>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</si>
  <si>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</si>
  <si>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</si>
  <si>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</si>
  <si>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</si>
  <si>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</si>
  <si>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</si>
  <si>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</si>
  <si>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</si>
  <si>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</si>
  <si>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</si>
  <si>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</si>
  <si>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</si>
  <si>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</si>
  <si>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</si>
  <si>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</si>
  <si>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</si>
  <si>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</si>
  <si>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</si>
  <si>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</si>
  <si>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</si>
  <si>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</si>
  <si>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</si>
  <si>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</si>
  <si>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</si>
  <si>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</si>
  <si>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</si>
  <si>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</si>
  <si>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</si>
  <si>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</si>
  <si>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</si>
  <si>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</si>
  <si>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</si>
  <si>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</si>
  <si>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</si>
  <si>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</si>
  <si>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</si>
  <si>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</si>
  <si>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</si>
  <si>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</si>
  <si>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</si>
  <si>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</si>
  <si>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</si>
  <si>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</si>
  <si>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</si>
  <si>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</si>
  <si>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</si>
  <si>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</si>
  <si>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</si>
  <si>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</si>
  <si>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</si>
  <si>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</si>
  <si>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</si>
  <si>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</si>
  <si>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</si>
  <si>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</si>
  <si>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</si>
  <si>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</si>
  <si>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</si>
  <si>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</si>
  <si>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</si>
  <si>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</si>
  <si>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</si>
  <si>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</si>
  <si>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</si>
  <si>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</si>
  <si>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</si>
  <si>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</si>
  <si>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</si>
  <si>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</si>
  <si>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</si>
  <si>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</si>
  <si>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</si>
  <si>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</si>
  <si>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</si>
  <si>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</si>
  <si>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</si>
  <si>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</si>
  <si>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</si>
  <si>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</si>
  <si>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</si>
  <si>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</si>
  <si>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</si>
  <si>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</si>
  <si>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</si>
  <si>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</si>
  <si>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</si>
  <si>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</si>
  <si>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</si>
  <si>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</si>
  <si>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</si>
  <si>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</si>
  <si>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</si>
  <si>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</si>
  <si>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</si>
  <si>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</si>
  <si>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</si>
  <si>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</si>
  <si>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</si>
  <si>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</si>
  <si>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</si>
  <si>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</si>
  <si>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</si>
  <si>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</si>
  <si>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</si>
  <si>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</si>
  <si>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</si>
  <si>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</si>
  <si>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</si>
  <si>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</si>
  <si>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</si>
  <si>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</si>
  <si>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</si>
  <si>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</si>
  <si>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</si>
  <si>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</si>
  <si>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</si>
  <si>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</si>
  <si>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</si>
  <si>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</si>
  <si>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</si>
  <si>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</si>
  <si>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</si>
  <si>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</si>
  <si>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</si>
  <si>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</si>
  <si>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</si>
  <si>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</si>
  <si>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</si>
  <si>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</si>
  <si>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</si>
  <si>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</si>
  <si>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</si>
  <si>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</si>
  <si>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</si>
  <si>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</si>
  <si>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</si>
  <si>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</si>
  <si>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</si>
  <si>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</si>
  <si>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</si>
  <si>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</si>
  <si>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</si>
  <si>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</si>
  <si>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</si>
  <si>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</si>
  <si>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</si>
  <si>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</si>
  <si>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</si>
  <si>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</si>
  <si>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</si>
  <si>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</si>
  <si>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</si>
  <si>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</si>
  <si>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</si>
  <si>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</si>
  <si>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</si>
  <si>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</si>
  <si>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</si>
  <si>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</si>
  <si>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</si>
  <si>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</si>
  <si>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</si>
  <si>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</si>
  <si>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</si>
  <si>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</si>
  <si>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</si>
  <si>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</si>
  <si>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</si>
  <si>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</si>
  <si>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</si>
  <si>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</si>
  <si>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</si>
  <si>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</si>
  <si>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</si>
  <si>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</si>
  <si>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</si>
  <si>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</si>
  <si>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</si>
  <si>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</si>
  <si>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</si>
  <si>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</si>
  <si>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</si>
  <si>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</si>
  <si>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</si>
  <si>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</si>
  <si>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</si>
  <si>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</si>
  <si>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</si>
  <si>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</si>
  <si>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</si>
  <si>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</si>
  <si>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</si>
  <si>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</si>
  <si>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</si>
  <si>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</si>
  <si>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</si>
  <si>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</si>
  <si>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</si>
  <si>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</si>
  <si>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</si>
  <si>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</si>
  <si>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</si>
  <si>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</si>
  <si>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</si>
  <si>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</si>
  <si>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</si>
  <si>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</si>
  <si>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</si>
  <si>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</si>
  <si>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</si>
  <si>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</si>
  <si>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</si>
  <si>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</si>
  <si>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</si>
  <si>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</si>
  <si>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</si>
  <si>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</si>
  <si>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</si>
  <si>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</si>
  <si>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</si>
  <si>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</si>
  <si>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</si>
  <si>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</si>
  <si>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</si>
  <si>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</si>
  <si>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</si>
  <si>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</si>
  <si>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</si>
  <si>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</si>
  <si>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</si>
  <si>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</si>
  <si>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</si>
  <si>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</si>
  <si>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</si>
  <si>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</si>
  <si>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</si>
  <si>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</si>
  <si>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</si>
  <si>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</si>
  <si>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</si>
  <si>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</si>
  <si>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</si>
  <si>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</si>
  <si>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</si>
  <si>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</si>
  <si>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</si>
  <si>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</si>
  <si>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</si>
  <si>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</si>
  <si>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</si>
  <si>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</si>
  <si>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</si>
  <si>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</si>
  <si>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</si>
  <si>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</si>
  <si>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</si>
  <si>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</si>
  <si>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</si>
  <si>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</si>
  <si>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</si>
  <si>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</si>
  <si>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</si>
  <si>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</si>
  <si>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</si>
  <si>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</si>
  <si>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</si>
  <si>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</si>
  <si>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</si>
  <si>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</si>
  <si>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</si>
  <si>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</si>
  <si>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</si>
  <si>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</si>
  <si>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</si>
  <si>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</si>
  <si>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</si>
  <si>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</si>
  <si>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</si>
  <si>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</si>
  <si>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</si>
  <si>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</si>
  <si>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</si>
  <si>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</si>
  <si>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</si>
  <si>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</si>
  <si>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</si>
  <si>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</si>
  <si>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</si>
  <si>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</si>
  <si>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</si>
  <si>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</si>
  <si>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</si>
  <si>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</si>
  <si>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</si>
  <si>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</si>
  <si>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</si>
  <si>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</si>
  <si>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</si>
  <si>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</si>
  <si>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</si>
  <si>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</si>
  <si>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</si>
  <si>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</si>
  <si>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</si>
  <si>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</si>
  <si>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</si>
  <si>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</si>
  <si>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</si>
  <si>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</si>
  <si>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</si>
  <si>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</si>
  <si>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</si>
  <si>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</si>
  <si>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</si>
  <si>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</si>
  <si>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</si>
  <si>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</si>
  <si>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</si>
  <si>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</si>
  <si>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</si>
  <si>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</si>
  <si>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</si>
  <si>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</si>
  <si>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</si>
  <si>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</si>
  <si>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</si>
  <si>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</si>
  <si>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</si>
  <si>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</si>
  <si>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</si>
  <si>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</si>
  <si>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</si>
  <si>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</si>
  <si>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</si>
  <si>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</si>
  <si>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</si>
  <si>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</si>
  <si>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</si>
  <si>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</si>
  <si>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</si>
  <si>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</si>
  <si>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</si>
  <si>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</si>
  <si>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</si>
  <si>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</si>
  <si>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</si>
  <si>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</si>
  <si>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</si>
  <si>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</si>
  <si>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</si>
  <si>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</si>
  <si>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</si>
  <si>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</si>
  <si>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</si>
  <si>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</si>
  <si>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</si>
  <si>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</si>
  <si>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</si>
  <si>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</si>
  <si>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</si>
  <si>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</si>
  <si>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</si>
  <si>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</si>
  <si>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</si>
  <si>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</si>
  <si>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</si>
  <si>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</si>
  <si>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</si>
  <si>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</si>
  <si>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</si>
  <si>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</si>
  <si>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</si>
  <si>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</si>
  <si>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</si>
  <si>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</si>
  <si>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</si>
  <si>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</si>
  <si>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</si>
  <si>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</si>
  <si>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</si>
  <si>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</si>
  <si>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</si>
  <si>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</si>
  <si>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</si>
  <si>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</si>
  <si>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</si>
  <si>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</si>
  <si>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</si>
  <si>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</si>
  <si>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</si>
  <si>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</si>
  <si>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</si>
  <si>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</si>
  <si>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</si>
  <si>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</si>
  <si>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</si>
  <si>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</si>
  <si>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</si>
  <si>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</si>
  <si>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</si>
  <si>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</si>
  <si>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</si>
  <si>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</si>
  <si>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</si>
  <si>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</si>
  <si>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</si>
  <si>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</si>
  <si>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</si>
  <si>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</si>
  <si>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</si>
  <si>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</si>
  <si>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</si>
  <si>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</si>
  <si>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</si>
  <si>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</si>
  <si>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</si>
  <si>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</si>
  <si>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</si>
  <si>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</si>
  <si>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</si>
  <si>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</si>
  <si>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</si>
  <si>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</si>
  <si>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</si>
  <si>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</si>
  <si>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</si>
  <si>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</si>
  <si>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</si>
  <si>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</si>
  <si>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</si>
  <si>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</si>
  <si>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</si>
  <si>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</si>
  <si>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</si>
  <si>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</si>
  <si>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</si>
  <si>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</si>
  <si>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</si>
  <si>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</si>
  <si>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</si>
  <si>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</si>
  <si>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</si>
  <si>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</si>
  <si>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</si>
  <si>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</si>
  <si>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</si>
  <si>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</si>
  <si>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</si>
  <si>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</si>
  <si>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</si>
  <si>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</si>
  <si>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</si>
  <si>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</si>
  <si>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</si>
  <si>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</si>
  <si>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</si>
  <si>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</si>
  <si>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</si>
  <si>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</si>
  <si>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</si>
  <si>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</si>
  <si>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</si>
  <si>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</si>
  <si>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</si>
  <si>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</si>
  <si>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</si>
  <si>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</si>
  <si>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</si>
  <si>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</si>
  <si>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</si>
  <si>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</si>
  <si>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</si>
  <si>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</si>
  <si>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</si>
  <si>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</si>
  <si>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</si>
  <si>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</si>
  <si>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</si>
  <si>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</si>
  <si>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</si>
  <si>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</si>
  <si>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</si>
  <si>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</si>
  <si>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</si>
  <si>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</si>
  <si>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</si>
  <si>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</si>
  <si>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</si>
  <si>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</si>
  <si>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</si>
  <si>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</si>
  <si>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</si>
  <si>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</si>
  <si>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</si>
  <si>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</si>
  <si>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</si>
  <si>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</si>
  <si>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</si>
  <si>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</si>
  <si>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</si>
  <si>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</si>
  <si>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</si>
  <si>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</si>
  <si>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</si>
  <si>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</si>
  <si>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</si>
  <si>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</si>
  <si>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</si>
  <si>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</si>
  <si>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</si>
  <si>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</si>
  <si>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</si>
  <si>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</si>
  <si>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</si>
  <si>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</si>
  <si>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</si>
  <si>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</si>
  <si>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</si>
  <si>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</si>
  <si>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</si>
  <si>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</si>
  <si>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</si>
  <si>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</si>
  <si>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</si>
  <si>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</si>
  <si>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</si>
  <si>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</si>
  <si>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</si>
  <si>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</si>
  <si>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</si>
  <si>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</si>
  <si>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</si>
  <si>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</si>
  <si>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</si>
  <si>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</si>
  <si>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</si>
  <si>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</si>
  <si>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</si>
  <si>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</si>
  <si>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</si>
  <si>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</si>
  <si>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</si>
  <si>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</si>
  <si>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</si>
  <si>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</si>
  <si>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</si>
  <si>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</si>
  <si>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</si>
  <si>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</si>
  <si>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</si>
  <si>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</si>
  <si>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</si>
  <si>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</si>
  <si>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</si>
  <si>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</si>
  <si>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</si>
  <si>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</si>
  <si>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</si>
  <si>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</si>
  <si>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</si>
  <si>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</si>
  <si>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</si>
  <si>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</si>
  <si>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</si>
  <si>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</si>
  <si>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</si>
  <si>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</si>
  <si>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</si>
  <si>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</si>
  <si>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</si>
  <si>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</si>
  <si>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</si>
  <si>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</si>
  <si>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</si>
  <si>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</si>
  <si>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</si>
  <si>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</si>
  <si>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</si>
  <si>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</si>
  <si>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</si>
  <si>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</si>
  <si>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</si>
  <si>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</si>
  <si>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</si>
  <si>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</si>
  <si>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</si>
  <si>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</si>
  <si>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</si>
  <si>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</si>
  <si>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</si>
  <si>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</si>
  <si>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</si>
  <si>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</si>
  <si>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</si>
  <si>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</si>
  <si>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</si>
  <si>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</si>
  <si>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</si>
  <si>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</si>
  <si>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</si>
  <si>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</si>
  <si>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</si>
  <si>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</si>
  <si>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</si>
  <si>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</si>
  <si>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</si>
  <si>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</si>
  <si>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</si>
  <si>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</si>
  <si>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</si>
  <si>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</si>
  <si>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</si>
  <si>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</si>
  <si>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</si>
  <si>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</si>
  <si>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</si>
  <si>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</si>
  <si>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</si>
  <si>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</si>
  <si>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</si>
  <si>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</si>
  <si>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</si>
  <si>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</si>
  <si>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</si>
  <si>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</si>
  <si>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</si>
  <si>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</si>
  <si>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</si>
  <si>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</si>
  <si>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</si>
  <si>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</si>
  <si>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</si>
  <si>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</si>
  <si>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</si>
  <si>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</si>
  <si>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</si>
  <si>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</si>
  <si>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</si>
  <si>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</si>
  <si>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</si>
  <si>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</si>
  <si>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</si>
  <si>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</si>
  <si>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</si>
  <si>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</si>
  <si>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</si>
  <si>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</si>
  <si>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</si>
  <si>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</si>
  <si>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</si>
  <si>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</si>
  <si>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</si>
  <si>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</si>
  <si>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</si>
  <si>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</si>
  <si>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</si>
  <si>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</si>
  <si>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</si>
  <si>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</si>
  <si>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</si>
  <si>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</si>
  <si>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</si>
  <si>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</si>
  <si>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</si>
  <si>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</si>
  <si>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</si>
  <si>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</si>
  <si>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</si>
  <si>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</si>
  <si>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</si>
  <si>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</si>
  <si>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</si>
  <si>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</si>
  <si>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</si>
  <si>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</si>
  <si>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</si>
  <si>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</si>
  <si>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</si>
  <si>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</si>
  <si>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</si>
  <si>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</si>
  <si>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</si>
  <si>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</si>
  <si>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</si>
  <si>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</si>
  <si>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</si>
  <si>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</si>
  <si>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</si>
  <si>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</si>
  <si>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</si>
  <si>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</si>
  <si>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</si>
  <si>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</si>
  <si>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</si>
  <si>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</si>
  <si>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</si>
  <si>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</si>
  <si>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</si>
  <si>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</si>
  <si>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</si>
  <si>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</si>
  <si>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</si>
  <si>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</si>
  <si>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</si>
  <si>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</si>
  <si>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</si>
  <si>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</si>
  <si>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</si>
  <si>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</si>
  <si>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</si>
  <si>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</si>
  <si>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</si>
  <si>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</si>
  <si>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</si>
  <si>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</si>
  <si>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</si>
  <si>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</si>
  <si>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</si>
  <si>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</si>
  <si>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</si>
  <si>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</si>
  <si>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</si>
  <si>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</si>
  <si>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</si>
  <si>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</si>
  <si>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</si>
  <si>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</si>
  <si>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</si>
  <si>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</si>
  <si>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</si>
  <si>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</si>
  <si>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</si>
  <si>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</si>
  <si>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</si>
  <si>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</si>
  <si>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</si>
  <si>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</si>
  <si>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</si>
  <si>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</si>
  <si>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</si>
  <si>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</si>
  <si>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</si>
  <si>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</si>
  <si>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</si>
  <si>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</si>
  <si>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</si>
  <si>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</si>
  <si>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</si>
  <si>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</si>
  <si>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</si>
  <si>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</si>
  <si>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</si>
  <si>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</si>
  <si>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</si>
  <si>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</si>
  <si>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</si>
  <si>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</si>
  <si>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</si>
  <si>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</si>
  <si>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</si>
  <si>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</si>
  <si>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</si>
  <si>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</si>
  <si>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</si>
  <si>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</si>
  <si>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</si>
  <si>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</si>
  <si>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</si>
  <si>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</si>
  <si>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</si>
  <si>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</si>
  <si>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</si>
  <si>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</si>
  <si>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</si>
  <si>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</si>
  <si>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</si>
  <si>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</si>
  <si>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</si>
  <si>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</si>
  <si>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</si>
  <si>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</si>
  <si>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</si>
  <si>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</si>
  <si>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</si>
  <si>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</si>
  <si>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</si>
  <si>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</si>
  <si>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</si>
  <si>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</si>
  <si>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</si>
  <si>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</si>
  <si>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</si>
  <si>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</si>
  <si>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</si>
  <si>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</si>
  <si>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</si>
  <si>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</si>
  <si>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</si>
  <si>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</si>
  <si>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</si>
  <si>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</si>
  <si>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</si>
  <si>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</si>
  <si>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</si>
  <si>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</si>
  <si>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</si>
  <si>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</si>
  <si>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</si>
  <si>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</si>
  <si>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</si>
  <si>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</si>
  <si>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</si>
  <si>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</si>
  <si>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</si>
  <si>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</si>
  <si>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</si>
  <si>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</si>
  <si>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</si>
  <si>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</si>
  <si>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</si>
  <si>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</si>
  <si>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</si>
  <si>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</si>
  <si>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</si>
  <si>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</si>
  <si>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</si>
  <si>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</si>
  <si>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</si>
  <si>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</si>
  <si>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</si>
  <si>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</si>
  <si>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</si>
  <si>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</si>
  <si>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</si>
  <si>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</si>
  <si>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</si>
  <si>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</si>
  <si>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</si>
  <si>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</si>
  <si>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</si>
  <si>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</si>
  <si>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</si>
  <si>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</si>
  <si>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</si>
  <si>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</si>
  <si>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</si>
  <si>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</si>
  <si>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</si>
  <si>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</si>
  <si>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</si>
  <si>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</si>
  <si>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</si>
  <si>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</si>
  <si>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</si>
  <si>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</si>
  <si>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</si>
  <si>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</si>
  <si>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</si>
  <si>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</si>
  <si>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</si>
  <si>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</si>
  <si>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</si>
  <si>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</si>
  <si>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</si>
  <si>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</si>
  <si>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</si>
  <si>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</si>
  <si>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</si>
  <si>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</si>
  <si>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</si>
  <si>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</si>
  <si>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</si>
  <si>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</si>
  <si>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</si>
  <si>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</si>
  <si>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</si>
  <si>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</si>
  <si>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</si>
  <si>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</si>
  <si>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</si>
  <si>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</si>
  <si>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</si>
  <si>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</si>
  <si>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</si>
  <si>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</si>
  <si>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</si>
  <si>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</si>
  <si>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</si>
  <si>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</si>
  <si>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</si>
  <si>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</si>
  <si>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</si>
  <si>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</si>
  <si>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</si>
  <si>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</si>
  <si>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</si>
  <si>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</si>
  <si>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</si>
  <si>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</si>
  <si>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</si>
  <si>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</si>
  <si>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</si>
  <si>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</si>
  <si>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</si>
  <si>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</si>
  <si>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</si>
  <si>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</si>
  <si>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</si>
  <si>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</si>
  <si>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</si>
  <si>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</si>
  <si>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</si>
  <si>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</si>
  <si>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</si>
  <si>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</si>
  <si>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</si>
  <si>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</si>
  <si>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</si>
  <si>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</si>
  <si>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</si>
  <si>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</si>
  <si>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</si>
  <si>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</si>
  <si>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</si>
  <si>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</si>
  <si>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</si>
  <si>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</si>
  <si>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</si>
  <si>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</si>
  <si>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</si>
  <si>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</si>
  <si>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</si>
  <si>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</si>
  <si>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</si>
  <si>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</si>
  <si>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</si>
  <si>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</si>
  <si>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</si>
  <si>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</si>
  <si>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</si>
  <si>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</si>
  <si>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</si>
  <si>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</si>
  <si>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</si>
  <si>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</si>
  <si>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</si>
  <si>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</si>
  <si>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</si>
  <si>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</si>
  <si>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</si>
  <si>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</si>
  <si>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</si>
  <si>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</si>
  <si>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</si>
  <si>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</si>
  <si>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</si>
  <si>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</si>
  <si>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</si>
  <si>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</si>
  <si>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</si>
  <si>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</si>
  <si>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</si>
  <si>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</si>
  <si>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</si>
  <si>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</si>
  <si>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</si>
  <si>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</si>
  <si>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</si>
  <si>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</si>
  <si>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</si>
  <si>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</si>
  <si>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</si>
  <si>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</si>
  <si>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</si>
  <si>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</si>
  <si>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</si>
  <si>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</si>
  <si>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</si>
  <si>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</si>
  <si>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</si>
  <si>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</si>
  <si>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</si>
  <si>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</si>
  <si>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</si>
  <si>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</si>
  <si>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</si>
  <si>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</si>
  <si>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</si>
  <si>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</si>
  <si>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</si>
  <si>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</si>
  <si>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</si>
  <si>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</si>
  <si>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</si>
  <si>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</si>
  <si>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</si>
  <si>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</si>
  <si>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</si>
  <si>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</si>
  <si>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</si>
  <si>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</si>
  <si>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</si>
  <si>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</si>
  <si>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</si>
  <si>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</si>
  <si>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</si>
  <si>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</si>
  <si>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</si>
  <si>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</si>
  <si>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</si>
  <si>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</si>
  <si>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</si>
  <si>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</si>
  <si>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</si>
  <si>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</si>
  <si>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</si>
  <si>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</si>
  <si>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</si>
  <si>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</si>
  <si>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</si>
  <si>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</si>
  <si>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</si>
  <si>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</si>
  <si>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</si>
  <si>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</si>
  <si>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</si>
  <si>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</si>
  <si>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</si>
  <si>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</si>
  <si>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</si>
  <si>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</si>
  <si>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</si>
  <si>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</si>
  <si>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</si>
  <si>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</si>
  <si>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</si>
  <si>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</si>
  <si>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</si>
  <si>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</si>
  <si>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</si>
  <si>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</si>
  <si>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</si>
  <si>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</si>
  <si>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</si>
  <si>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</si>
  <si>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</si>
  <si>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</si>
  <si>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</si>
  <si>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</si>
  <si>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</si>
  <si>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</si>
  <si>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</si>
  <si>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</si>
  <si>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</si>
  <si>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</si>
  <si>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</si>
  <si>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</si>
  <si>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</si>
  <si>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</si>
  <si>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</si>
  <si>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</si>
  <si>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</si>
  <si>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</si>
  <si>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</si>
  <si>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</si>
  <si>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</si>
  <si>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</si>
  <si>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</si>
  <si>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</si>
  <si>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</si>
  <si>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</si>
  <si>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</si>
  <si>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</si>
  <si>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</si>
  <si>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</si>
  <si>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</si>
  <si>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</si>
  <si>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</si>
  <si>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</si>
  <si>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</si>
  <si>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</si>
  <si>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</si>
  <si>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</si>
  <si>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</si>
  <si>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</si>
  <si>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</si>
  <si>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</si>
  <si>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</si>
  <si>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</si>
  <si>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</si>
  <si>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</si>
  <si>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</si>
  <si>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</si>
  <si>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</si>
  <si>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</si>
  <si>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</si>
  <si>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</si>
  <si>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</si>
  <si>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</si>
  <si>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</si>
  <si>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</si>
  <si>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</si>
  <si>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</si>
  <si>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</si>
  <si>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</si>
  <si>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</si>
  <si>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</si>
  <si>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</si>
  <si>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</si>
  <si>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</si>
  <si>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</si>
  <si>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</si>
  <si>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</si>
  <si>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</si>
  <si>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</si>
  <si>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</si>
  <si>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</si>
  <si>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</si>
  <si>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</si>
  <si>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</si>
  <si>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</si>
  <si>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</si>
  <si>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</si>
  <si>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</si>
  <si>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</si>
  <si>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</si>
  <si>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</si>
  <si>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</si>
  <si>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</si>
  <si>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</si>
  <si>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</si>
  <si>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</si>
  <si>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</si>
  <si>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</si>
  <si>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</si>
  <si>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</si>
  <si>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</si>
  <si>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</si>
  <si>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</si>
  <si>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</si>
  <si>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</si>
  <si>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</si>
  <si>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</si>
  <si>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</si>
  <si>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</si>
  <si>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</si>
  <si>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</si>
  <si>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</si>
  <si>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</si>
  <si>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</si>
  <si>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</si>
  <si>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</si>
  <si>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</si>
  <si>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</si>
  <si>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</si>
  <si>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</si>
  <si>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</si>
  <si>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</si>
  <si>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</si>
  <si>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</si>
  <si>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</si>
  <si>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</si>
  <si>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</si>
  <si>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</si>
  <si>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</si>
  <si>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</si>
  <si>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</si>
  <si>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</si>
  <si>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</si>
  <si>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</si>
  <si>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</si>
  <si>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</si>
  <si>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</si>
  <si>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</si>
  <si>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</si>
  <si>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</si>
  <si>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</si>
  <si>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</si>
  <si>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</si>
  <si>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</si>
  <si>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</si>
  <si>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</si>
  <si>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</si>
  <si>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</si>
  <si>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</si>
  <si>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</si>
  <si>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</si>
  <si>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</si>
  <si>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</si>
  <si>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</si>
  <si>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</si>
  <si>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</si>
  <si>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</si>
  <si>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</si>
  <si>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</si>
  <si>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</si>
  <si>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</si>
  <si>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</si>
  <si>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</si>
  <si>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</si>
  <si>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</si>
  <si>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</si>
  <si>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</si>
  <si>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</si>
  <si>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</si>
  <si>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</si>
  <si>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</si>
  <si>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</si>
  <si>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</si>
  <si>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</si>
  <si>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</si>
  <si>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</si>
  <si>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</si>
  <si>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</si>
  <si>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</si>
  <si>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</si>
  <si>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</si>
  <si>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</si>
  <si>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</si>
  <si>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</si>
  <si>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</si>
  <si>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</si>
  <si>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</si>
  <si>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</si>
  <si>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</si>
  <si>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</si>
  <si>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</si>
  <si>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</si>
  <si>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</si>
  <si>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</si>
  <si>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</si>
  <si>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</si>
  <si>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</si>
  <si>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</si>
  <si>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</si>
  <si>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</si>
  <si>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</si>
  <si>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</si>
  <si>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</si>
  <si>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</si>
  <si>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</si>
  <si>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</si>
  <si>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</si>
  <si>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</si>
  <si>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</si>
  <si>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</si>
  <si>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</si>
  <si>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</si>
  <si>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</si>
  <si>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</si>
  <si>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</si>
  <si>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</si>
  <si>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</si>
  <si>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</si>
  <si>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</si>
  <si>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</si>
  <si>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</si>
  <si>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</si>
  <si>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</si>
  <si>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</si>
  <si>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</si>
  <si>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</si>
  <si>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</si>
  <si>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</si>
  <si>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</si>
  <si>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</si>
  <si>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</si>
  <si>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</si>
  <si>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</si>
  <si>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</si>
  <si>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</si>
  <si>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</si>
  <si>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</si>
  <si>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</si>
  <si>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</si>
  <si>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</si>
  <si>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</si>
  <si>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</si>
  <si>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</si>
  <si>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</si>
  <si>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</si>
  <si>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</si>
  <si>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</si>
  <si>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</si>
  <si>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</si>
  <si>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</si>
  <si>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</si>
  <si>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</si>
  <si>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</si>
  <si>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</si>
  <si>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</si>
  <si>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</si>
  <si>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</si>
  <si>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</si>
  <si>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</si>
  <si>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</si>
  <si>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</si>
  <si>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</si>
  <si>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</si>
  <si>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</si>
  <si>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</si>
  <si>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</si>
  <si>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</si>
  <si>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</si>
  <si>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</si>
  <si>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</si>
  <si>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</si>
  <si>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</si>
  <si>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</si>
  <si>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</si>
  <si>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</si>
  <si>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</si>
  <si>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</si>
  <si>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</si>
  <si>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</si>
  <si>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</si>
  <si>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</si>
  <si>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</si>
  <si>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</si>
  <si>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</si>
  <si>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</si>
  <si>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</si>
  <si>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</si>
  <si>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</si>
  <si>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</si>
  <si>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</si>
  <si>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</si>
  <si>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</si>
  <si>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</si>
  <si>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</si>
  <si>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</si>
  <si>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</si>
  <si>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</si>
  <si>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</si>
  <si>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</si>
  <si>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</si>
  <si>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</si>
  <si>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</si>
  <si>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</si>
  <si>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</si>
  <si>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</si>
  <si>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</si>
  <si>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</si>
  <si>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</si>
  <si>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</si>
  <si>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</si>
  <si>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</si>
  <si>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</si>
  <si>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</si>
  <si>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</si>
  <si>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</si>
  <si>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</si>
  <si>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</si>
  <si>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</si>
  <si>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</si>
  <si>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</si>
  <si>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</si>
  <si>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</si>
  <si>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</si>
  <si>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</si>
  <si>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</si>
  <si>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</si>
  <si>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</si>
  <si>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</si>
  <si>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</si>
  <si>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</si>
  <si>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</si>
  <si>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</si>
  <si>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</si>
  <si>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</si>
  <si>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</si>
  <si>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</si>
  <si>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</si>
  <si>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</si>
  <si>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</si>
  <si>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</si>
  <si>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</si>
  <si>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</si>
  <si>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</si>
  <si>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</si>
  <si>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</si>
  <si>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</si>
  <si>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</si>
  <si>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</si>
  <si>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</si>
  <si>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</si>
  <si>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</si>
  <si>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</si>
  <si>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</si>
  <si>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</si>
  <si>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</si>
  <si>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</si>
  <si>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</si>
  <si>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</si>
  <si>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</si>
  <si>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</si>
  <si>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</si>
  <si>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</si>
  <si>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</si>
  <si>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</si>
  <si>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</si>
  <si>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</si>
  <si>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</si>
  <si>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</si>
  <si>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</si>
  <si>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</si>
  <si>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</si>
  <si>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</si>
  <si>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</si>
  <si>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</si>
  <si>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</si>
  <si>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</si>
  <si>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</si>
  <si>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</si>
  <si>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</si>
  <si>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</si>
  <si>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</si>
  <si>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</si>
  <si>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</si>
  <si>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</si>
  <si>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</si>
  <si>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</si>
  <si>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</si>
  <si>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</si>
  <si>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</si>
  <si>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</si>
  <si>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</si>
  <si>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</si>
  <si>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</si>
  <si>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</si>
  <si>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</si>
  <si>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</si>
  <si>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</si>
  <si>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</si>
  <si>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</si>
  <si>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</si>
  <si>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</si>
  <si>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</si>
  <si>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</si>
  <si>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</si>
  <si>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</si>
  <si>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</si>
  <si>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</si>
  <si>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</si>
  <si>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</si>
  <si>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</si>
  <si>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</si>
  <si>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</si>
  <si>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</si>
  <si>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</si>
  <si>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</si>
  <si>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</si>
  <si>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</si>
  <si>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</si>
  <si>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</si>
  <si>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</si>
  <si>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</si>
  <si>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</si>
  <si>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</si>
  <si>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</si>
  <si>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</si>
  <si>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</si>
  <si>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</si>
  <si>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</si>
  <si>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</si>
  <si>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</si>
  <si>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</si>
  <si>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</si>
  <si>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</si>
  <si>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</si>
  <si>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</si>
  <si>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</si>
  <si>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</si>
  <si>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</si>
  <si>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</si>
  <si>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</si>
  <si>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</si>
  <si>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</si>
  <si>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</si>
  <si>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</si>
  <si>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</si>
  <si>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</si>
  <si>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</si>
  <si>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</si>
  <si>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</si>
  <si>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</si>
  <si>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</si>
  <si>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</si>
  <si>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</si>
  <si>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</si>
  <si>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</si>
  <si>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</si>
  <si>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</si>
  <si>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</si>
  <si>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</si>
  <si>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</si>
  <si>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</si>
  <si>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</si>
  <si>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</si>
  <si>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</si>
  <si>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</si>
  <si>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</si>
  <si>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</si>
  <si>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</si>
  <si>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</si>
  <si>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</si>
  <si>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</si>
  <si>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</si>
  <si>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</si>
  <si>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</si>
  <si>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</si>
  <si>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</si>
  <si>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</si>
  <si>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</si>
  <si>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</si>
  <si>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</si>
  <si>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</si>
  <si>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</si>
  <si>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</si>
  <si>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</si>
  <si>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</si>
  <si>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</si>
  <si>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</si>
  <si>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</si>
  <si>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</si>
  <si>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</si>
  <si>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</si>
  <si>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</si>
  <si>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</si>
  <si>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</si>
  <si>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</si>
  <si>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</si>
  <si>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</si>
  <si>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</si>
  <si>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</si>
  <si>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</si>
  <si>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</si>
  <si>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</si>
  <si>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</si>
  <si>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</si>
  <si>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</si>
  <si>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</si>
  <si>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</si>
  <si>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</si>
  <si>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</si>
  <si>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</si>
  <si>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</si>
  <si>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</si>
  <si>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</si>
  <si>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</si>
  <si>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</si>
  <si>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</si>
  <si>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</si>
  <si>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</si>
  <si>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</si>
  <si>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</si>
  <si>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</si>
  <si>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</si>
  <si>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</si>
  <si>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</si>
  <si>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</si>
  <si>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</si>
  <si>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</si>
  <si>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</si>
  <si>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</si>
  <si>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</si>
  <si>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</si>
  <si>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</si>
  <si>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</si>
  <si>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</si>
  <si>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</si>
  <si>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</si>
  <si>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</si>
  <si>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</si>
  <si>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</si>
  <si>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</si>
  <si>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</si>
  <si>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</si>
  <si>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</si>
  <si>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</si>
  <si>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</si>
  <si>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</si>
  <si>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</si>
  <si>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</si>
  <si>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</si>
  <si>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</si>
  <si>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</si>
  <si>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</si>
  <si>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</si>
  <si>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</si>
  <si>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</si>
  <si>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</si>
  <si>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</si>
  <si>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</si>
  <si>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</si>
  <si>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</si>
  <si>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</si>
  <si>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</si>
  <si>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</si>
  <si>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</si>
  <si>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</si>
  <si>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</si>
  <si>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</si>
  <si>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</si>
  <si>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</si>
  <si>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</si>
  <si>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</si>
  <si>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</si>
  <si>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</si>
  <si>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</si>
  <si>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</si>
  <si>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</si>
  <si>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</si>
  <si>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</si>
  <si>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</si>
  <si>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</si>
  <si>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</si>
  <si>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</si>
  <si>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</si>
  <si>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</si>
  <si>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</si>
  <si>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</si>
  <si>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</si>
  <si>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</si>
  <si>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</si>
  <si>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</si>
  <si>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</si>
  <si>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</si>
  <si>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</si>
  <si>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</si>
  <si>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</si>
  <si>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</si>
  <si>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</si>
  <si>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</si>
  <si>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</si>
  <si>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</si>
  <si>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</si>
  <si>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</si>
  <si>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</si>
  <si>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</si>
  <si>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</si>
  <si>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</si>
  <si>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</si>
  <si>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</si>
  <si>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</si>
  <si>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</si>
  <si>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</si>
  <si>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</si>
  <si>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</si>
  <si>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</si>
  <si>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</si>
  <si>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</si>
  <si>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</si>
  <si>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</si>
  <si>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</si>
  <si>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</si>
  <si>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</si>
  <si>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</si>
  <si>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</si>
  <si>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</si>
  <si>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</si>
  <si>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</si>
  <si>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</si>
  <si>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</si>
  <si>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</si>
  <si>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</si>
  <si>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</si>
  <si>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</si>
  <si>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</si>
  <si>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</si>
  <si>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</si>
  <si>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</si>
  <si>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</si>
  <si>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</si>
  <si>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</si>
  <si>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</si>
  <si>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</si>
  <si>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</si>
  <si>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</si>
  <si>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</si>
  <si>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</si>
  <si>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</si>
  <si>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</si>
  <si>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</si>
  <si>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</si>
  <si>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</si>
  <si>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</si>
  <si>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</si>
  <si>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</si>
  <si>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</si>
  <si>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</si>
  <si>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</si>
  <si>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</si>
  <si>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</si>
  <si>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</si>
  <si>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</si>
  <si>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</si>
  <si>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</si>
  <si>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</si>
  <si>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</si>
  <si>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</si>
  <si>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</si>
  <si>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</si>
  <si>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</si>
  <si>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</si>
  <si>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</si>
  <si>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</si>
  <si>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</si>
  <si>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</si>
  <si>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</si>
  <si>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</si>
  <si>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</si>
  <si>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</si>
  <si>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</si>
  <si>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</si>
  <si>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</si>
  <si>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</si>
  <si>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</si>
  <si>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</si>
  <si>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</si>
  <si>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</si>
  <si>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</si>
  <si>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</si>
  <si>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</si>
  <si>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</si>
  <si>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</si>
  <si>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</si>
  <si>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</si>
  <si>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</si>
  <si>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</si>
  <si>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</si>
  <si>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</si>
  <si>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</si>
  <si>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</si>
  <si>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</si>
  <si>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</si>
  <si>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</si>
  <si>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</si>
  <si>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</si>
  <si>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</si>
  <si>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</si>
  <si>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</si>
  <si>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</si>
  <si>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</si>
  <si>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</si>
  <si>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</si>
  <si>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</si>
  <si>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</si>
  <si>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</si>
  <si>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</si>
  <si>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</si>
  <si>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</si>
  <si>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</si>
  <si>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</si>
  <si>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</si>
  <si>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</si>
  <si>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</si>
  <si>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</si>
  <si>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</si>
  <si>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</si>
  <si>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</si>
  <si>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</si>
  <si>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</si>
  <si>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</si>
  <si>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</si>
  <si>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</si>
  <si>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</si>
  <si>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</si>
  <si>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</si>
  <si>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</si>
  <si>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</si>
  <si>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</si>
  <si>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</si>
  <si>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</si>
  <si>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</si>
  <si>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</si>
  <si>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</si>
  <si>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</si>
  <si>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</si>
  <si>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</si>
  <si>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</si>
  <si>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</si>
  <si>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</si>
  <si>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</si>
  <si>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</si>
  <si>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</si>
  <si>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</si>
  <si>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</si>
  <si>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</si>
  <si>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</si>
  <si>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</si>
  <si>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</si>
  <si>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</si>
  <si>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</si>
  <si>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</si>
  <si>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</si>
  <si>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</si>
  <si>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</si>
  <si>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</si>
  <si>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</si>
  <si>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</si>
  <si>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</si>
  <si>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</si>
  <si>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</si>
  <si>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</si>
  <si>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</si>
  <si>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</si>
  <si>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</si>
  <si>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</si>
  <si>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</si>
  <si>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</si>
  <si>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</si>
  <si>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</si>
  <si>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</si>
  <si>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</si>
  <si>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</si>
  <si>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</si>
  <si>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</si>
  <si>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</si>
  <si>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</si>
  <si>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</si>
  <si>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</si>
  <si>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</si>
  <si>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</si>
  <si>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</si>
  <si>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</si>
  <si>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</si>
  <si>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</si>
  <si>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</si>
  <si>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</si>
  <si>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</si>
  <si>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</si>
  <si>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</si>
  <si>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</si>
  <si>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</si>
  <si>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</si>
  <si>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</si>
  <si>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</si>
  <si>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</si>
  <si>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</si>
  <si>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</si>
  <si>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</si>
  <si>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</si>
  <si>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</si>
  <si>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</si>
  <si>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</si>
  <si>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</si>
  <si>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</si>
  <si>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</si>
  <si>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</si>
  <si>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</si>
  <si>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</si>
  <si>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</si>
  <si>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</si>
  <si>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</si>
  <si>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</si>
  <si>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</si>
  <si>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</si>
  <si>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</si>
  <si>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</si>
  <si>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</si>
  <si>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</si>
  <si>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</si>
  <si>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</si>
  <si>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</si>
  <si>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</si>
  <si>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</si>
  <si>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</si>
  <si>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</si>
  <si>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</si>
  <si>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</si>
  <si>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</si>
  <si>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</si>
  <si>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</si>
  <si>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</si>
  <si>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</si>
  <si>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</si>
  <si>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</si>
  <si>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</si>
  <si>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</si>
  <si>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</si>
  <si>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</si>
  <si>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</si>
  <si>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</si>
  <si>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</si>
  <si>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</si>
  <si>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</si>
  <si>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</si>
  <si>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</si>
  <si>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</si>
  <si>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</si>
  <si>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</si>
  <si>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</si>
  <si>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</si>
  <si>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</si>
  <si>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</si>
  <si>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</si>
  <si>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</si>
  <si>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</si>
  <si>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</si>
  <si>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</si>
  <si>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</si>
  <si>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</si>
  <si>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</si>
  <si>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</si>
  <si>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</si>
  <si>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</si>
  <si>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</si>
  <si>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</si>
  <si>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</si>
  <si>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</si>
  <si>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</si>
  <si>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</si>
  <si>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</si>
  <si>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</si>
  <si>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</si>
  <si>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</si>
  <si>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</si>
  <si>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</si>
  <si>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</si>
  <si>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</si>
  <si>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</si>
  <si>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</si>
  <si>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</si>
  <si>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</si>
  <si>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</si>
  <si>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</si>
  <si>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</si>
  <si>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</si>
  <si>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</si>
  <si>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</si>
  <si>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</si>
  <si>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</si>
  <si>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</si>
  <si>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</si>
  <si>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</si>
  <si>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</si>
  <si>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</si>
  <si>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</si>
  <si>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</si>
  <si>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</si>
  <si>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</si>
  <si>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</si>
  <si>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</si>
  <si>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</si>
  <si>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</si>
  <si>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</si>
  <si>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</si>
  <si>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</si>
  <si>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</si>
  <si>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</si>
  <si>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</si>
  <si>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</si>
  <si>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</si>
  <si>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</si>
  <si>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</si>
  <si>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</si>
  <si>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</si>
  <si>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</si>
  <si>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</si>
  <si>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</si>
  <si>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</si>
  <si>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</si>
  <si>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</si>
  <si>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</si>
  <si>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</si>
  <si>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</si>
  <si>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</si>
  <si>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</si>
  <si>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</si>
  <si>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</si>
  <si>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</si>
  <si>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</si>
  <si>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</si>
  <si>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</si>
  <si>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</si>
  <si>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</si>
  <si>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</si>
  <si>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</si>
  <si>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</si>
  <si>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</si>
  <si>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</si>
  <si>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</si>
  <si>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</si>
  <si>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</si>
  <si>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</si>
  <si>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</si>
  <si>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</si>
  <si>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</si>
  <si>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</si>
  <si>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</si>
  <si>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</si>
  <si>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</si>
  <si>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</si>
  <si>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</si>
  <si>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</si>
  <si>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</si>
  <si>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</si>
  <si>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</si>
  <si>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</si>
  <si>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</si>
  <si>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</si>
  <si>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</si>
  <si>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</si>
  <si>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</si>
  <si>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</si>
  <si>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</si>
  <si>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</si>
  <si>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</si>
  <si>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</si>
  <si>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</si>
  <si>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</si>
  <si>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</si>
  <si>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</si>
  <si>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</si>
  <si>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</si>
  <si>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</si>
  <si>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</si>
  <si>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</si>
  <si>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</si>
  <si>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</si>
  <si>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</si>
  <si>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</si>
  <si>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</si>
  <si>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</si>
  <si>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</si>
  <si>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</si>
  <si>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</si>
  <si>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</si>
  <si>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</si>
  <si>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</si>
  <si>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</si>
  <si>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</si>
  <si>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</si>
  <si>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</si>
  <si>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</si>
  <si>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</si>
  <si>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</si>
  <si>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</si>
  <si>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</si>
  <si>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</si>
  <si>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</si>
  <si>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</si>
  <si>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</si>
  <si>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</si>
  <si>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</si>
  <si>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</si>
  <si>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</si>
  <si>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</si>
  <si>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</si>
  <si>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</si>
  <si>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</si>
  <si>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</si>
  <si>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</si>
  <si>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</si>
  <si>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</si>
  <si>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</si>
  <si>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</si>
  <si>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</si>
  <si>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</si>
  <si>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</si>
  <si>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</si>
  <si>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</si>
  <si>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</si>
  <si>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</si>
  <si>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</si>
  <si>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</si>
  <si>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</si>
  <si>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</si>
  <si>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</si>
  <si>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</si>
  <si>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</si>
  <si>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</si>
  <si>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</si>
  <si>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</si>
  <si>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</si>
  <si>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</si>
  <si>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</si>
  <si>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</si>
  <si>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</si>
  <si>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</si>
  <si>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</si>
  <si>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</si>
  <si>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</si>
  <si>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</si>
  <si>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</si>
  <si>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</si>
  <si>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</si>
  <si>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</si>
  <si>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</si>
  <si>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</si>
  <si>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</si>
  <si>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</si>
  <si>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</si>
  <si>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</si>
  <si>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</si>
  <si>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</si>
  <si>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</si>
  <si>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</si>
  <si>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</si>
  <si>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</si>
  <si>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</si>
  <si>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</si>
  <si>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</si>
  <si>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</si>
  <si>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</si>
  <si>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</si>
  <si>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</si>
  <si>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</si>
  <si>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</si>
  <si>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</si>
  <si>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</si>
  <si>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</si>
  <si>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</si>
  <si>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</si>
  <si>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</si>
  <si>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</si>
  <si>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</si>
  <si>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</si>
  <si>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</si>
  <si>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</si>
  <si>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</si>
  <si>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</si>
  <si>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</si>
  <si>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</si>
  <si>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</si>
  <si>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</si>
  <si>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</si>
  <si>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</si>
  <si>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</si>
  <si>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</si>
  <si>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</si>
  <si>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</si>
  <si>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</si>
  <si>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</si>
  <si>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</si>
  <si>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</si>
  <si>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</si>
  <si>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</si>
  <si>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</si>
  <si>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</si>
  <si>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</si>
  <si>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</si>
  <si>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</si>
  <si>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</si>
  <si>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</si>
  <si>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</si>
  <si>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</si>
  <si>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</si>
  <si>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</si>
  <si>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</si>
  <si>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</si>
  <si>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</si>
  <si>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</si>
  <si>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</si>
  <si>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</si>
  <si>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</si>
  <si>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</si>
  <si>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</si>
  <si>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</si>
  <si>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</si>
  <si>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</si>
  <si>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</si>
  <si>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</si>
  <si>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</si>
  <si>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</si>
  <si>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</si>
  <si>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</si>
  <si>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</si>
  <si>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</si>
  <si>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</si>
  <si>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</si>
  <si>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</si>
  <si>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</si>
  <si>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</si>
  <si>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</si>
  <si>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</si>
  <si>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</si>
  <si>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</si>
  <si>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</si>
  <si>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</si>
  <si>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</si>
  <si>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</si>
  <si>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</si>
  <si>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</si>
  <si>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</si>
  <si>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</si>
  <si>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</si>
  <si>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</si>
  <si>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</si>
  <si>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</si>
  <si>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</si>
  <si>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</si>
  <si>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</si>
  <si>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</si>
  <si>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</si>
  <si>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</si>
  <si>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</si>
  <si>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</si>
  <si>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</si>
  <si>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</si>
  <si>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</si>
  <si>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</si>
  <si>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</si>
  <si>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</si>
  <si>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</si>
  <si>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</si>
  <si>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</si>
  <si>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</si>
  <si>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</si>
  <si>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</si>
  <si>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</si>
  <si>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</si>
  <si>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</si>
  <si>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</si>
  <si>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</si>
  <si>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</si>
  <si>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</si>
  <si>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</si>
  <si>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</si>
  <si>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</si>
  <si>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</si>
  <si>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</si>
  <si>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</si>
  <si>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</si>
  <si>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</si>
  <si>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</si>
  <si>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</si>
  <si>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</si>
  <si>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</si>
  <si>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</si>
  <si>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</si>
  <si>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</si>
  <si>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</si>
  <si>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</si>
  <si>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</si>
  <si>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</si>
  <si>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</si>
  <si>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</si>
  <si>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</si>
  <si>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</si>
  <si>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</si>
  <si>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</si>
  <si>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</si>
  <si>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</si>
  <si>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</si>
  <si>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</si>
  <si>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</si>
  <si>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</si>
  <si>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</si>
  <si>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</si>
  <si>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</si>
  <si>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</si>
  <si>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</si>
  <si>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</si>
  <si>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</si>
  <si>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</si>
  <si>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</si>
  <si>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</si>
  <si>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</si>
  <si>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</si>
  <si>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</si>
  <si>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</si>
  <si>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</si>
  <si>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</si>
  <si>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</si>
  <si>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</si>
  <si>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</si>
  <si>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</si>
  <si>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</si>
  <si>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</si>
  <si>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</si>
  <si>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</si>
  <si>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</si>
  <si>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</si>
  <si>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</si>
  <si>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</si>
  <si>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</si>
  <si>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</si>
  <si>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</si>
  <si>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</si>
  <si>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</si>
  <si>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</si>
  <si>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</si>
  <si>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</si>
  <si>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</si>
  <si>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</si>
  <si>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</si>
  <si>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</si>
  <si>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</si>
  <si>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</si>
  <si>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</si>
  <si>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</si>
  <si>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</si>
  <si>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</si>
  <si>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</si>
  <si>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</si>
  <si>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</si>
  <si>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</si>
  <si>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</si>
  <si>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</si>
  <si>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</si>
  <si>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</si>
  <si>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</si>
  <si>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</si>
  <si>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</si>
  <si>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</si>
  <si>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</si>
  <si>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</si>
  <si>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</si>
  <si>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</si>
  <si>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</si>
  <si>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</si>
  <si>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</si>
  <si>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</si>
  <si>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</si>
  <si>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</si>
  <si>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</si>
  <si>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</si>
  <si>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</si>
  <si>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</si>
  <si>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</si>
  <si>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</si>
  <si>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</si>
  <si>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</si>
  <si>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</si>
  <si>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</si>
  <si>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</si>
  <si>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</si>
  <si>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</si>
  <si>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</si>
  <si>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</si>
  <si>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</si>
  <si>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</si>
  <si>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</si>
  <si>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</si>
  <si>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</si>
  <si>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</si>
  <si>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</si>
  <si>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</si>
  <si>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</si>
  <si>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</si>
  <si>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</si>
  <si>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</si>
  <si>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</si>
  <si>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</si>
  <si>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</si>
  <si>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</si>
  <si>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</si>
  <si>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</si>
  <si>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</si>
  <si>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</si>
  <si>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</si>
  <si>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</si>
  <si>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</si>
  <si>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</si>
  <si>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</si>
  <si>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</si>
  <si>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</si>
  <si>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</si>
  <si>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</si>
  <si>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</si>
  <si>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</si>
  <si>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</si>
  <si>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</si>
  <si>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</si>
  <si>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</si>
  <si>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</si>
  <si>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</si>
  <si>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</si>
  <si>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</si>
  <si>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</si>
  <si>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</si>
  <si>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</si>
  <si>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</si>
  <si>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</si>
  <si>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</si>
  <si>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</si>
  <si>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</si>
  <si>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</si>
  <si>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</si>
  <si>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</si>
  <si>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</si>
  <si>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</si>
  <si>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</si>
  <si>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</si>
  <si>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</si>
  <si>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</si>
  <si>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</si>
  <si>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</si>
  <si>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</si>
  <si>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</si>
  <si>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</si>
  <si>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</si>
  <si>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</si>
  <si>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</si>
  <si>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</si>
  <si>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</si>
  <si>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</si>
  <si>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</si>
  <si>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</si>
  <si>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</si>
  <si>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</si>
  <si>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</si>
  <si>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</si>
  <si>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</si>
  <si>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</si>
  <si>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</si>
  <si>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</si>
  <si>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</si>
  <si>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</si>
  <si>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</si>
  <si>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</si>
  <si>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</si>
  <si>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</si>
  <si>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</si>
  <si>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</si>
  <si>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</si>
  <si>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</si>
  <si>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</si>
  <si>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</si>
  <si>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</si>
  <si>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</si>
  <si>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</si>
  <si>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</si>
  <si>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</si>
  <si>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</si>
  <si>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</si>
  <si>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</si>
  <si>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</si>
  <si>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</si>
  <si>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</si>
  <si>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</si>
  <si>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</si>
  <si>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</si>
  <si>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</si>
  <si>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</si>
  <si>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</si>
  <si>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</si>
  <si>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</si>
  <si>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</si>
  <si>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</si>
  <si>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</si>
  <si>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</si>
  <si>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</si>
  <si>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</si>
  <si>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</si>
  <si>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</si>
  <si>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</si>
  <si>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</si>
  <si>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</si>
  <si>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</si>
  <si>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</si>
  <si>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</si>
  <si>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</si>
  <si>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</si>
  <si>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</si>
  <si>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</si>
  <si>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</si>
  <si>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</si>
  <si>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</si>
  <si>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</si>
  <si>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</si>
  <si>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</si>
  <si>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</si>
  <si>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</si>
  <si>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</si>
  <si>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</si>
  <si>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</si>
  <si>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</si>
  <si>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</si>
  <si>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</si>
  <si>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</si>
  <si>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</si>
  <si>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</si>
  <si>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</si>
  <si>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</si>
  <si>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</si>
  <si>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</si>
  <si>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</si>
  <si>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</si>
  <si>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</si>
  <si>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</si>
  <si>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</si>
  <si>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</si>
  <si>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</si>
  <si>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</si>
  <si>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</si>
  <si>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</si>
  <si>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</si>
  <si>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</si>
  <si>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</si>
  <si>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</si>
  <si>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</si>
  <si>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</si>
  <si>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</si>
  <si>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</si>
  <si>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</si>
  <si>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</si>
  <si>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</si>
  <si>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</si>
  <si>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</si>
  <si>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</si>
  <si>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</si>
  <si>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</si>
  <si>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</si>
  <si>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</si>
  <si>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</si>
  <si>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</si>
  <si>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</si>
  <si>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</si>
  <si>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</si>
  <si>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</si>
  <si>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</si>
  <si>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</si>
  <si>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</si>
  <si>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</si>
  <si>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</si>
  <si>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</si>
  <si>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</si>
  <si>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</si>
  <si>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</si>
  <si>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</si>
  <si>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</si>
  <si>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</si>
  <si>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</si>
  <si>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</si>
  <si>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</si>
  <si>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</si>
  <si>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</si>
  <si>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</si>
  <si>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</si>
  <si>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</si>
  <si>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</si>
  <si>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</si>
  <si>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</si>
  <si>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</si>
  <si>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</si>
  <si>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</si>
  <si>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</si>
  <si>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</si>
  <si>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</si>
  <si>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</si>
  <si>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</si>
  <si>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</si>
  <si>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</si>
  <si>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</si>
  <si>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</si>
  <si>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</si>
  <si>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</si>
  <si>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</si>
  <si>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</si>
  <si>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</si>
  <si>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</si>
  <si>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</si>
  <si>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</si>
  <si>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</si>
  <si>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</si>
  <si>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</si>
  <si>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</si>
  <si>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</si>
  <si>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</si>
  <si>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</si>
  <si>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</si>
  <si>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</si>
  <si>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</si>
  <si>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</si>
  <si>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</si>
  <si>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</si>
  <si>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</si>
  <si>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</si>
  <si>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</si>
  <si>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</si>
  <si>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</si>
  <si>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</si>
  <si>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</si>
  <si>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</si>
  <si>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</si>
  <si>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</si>
  <si>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</si>
  <si>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</si>
  <si>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</si>
  <si>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</si>
  <si>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</si>
  <si>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</si>
  <si>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</si>
  <si>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</si>
  <si>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</si>
  <si>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</si>
  <si>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</si>
  <si>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</si>
  <si>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</si>
  <si>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</si>
  <si>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</si>
  <si>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</si>
  <si>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</si>
  <si>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</si>
  <si>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</si>
  <si>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</si>
  <si>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</si>
  <si>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</si>
  <si>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</si>
  <si>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</si>
  <si>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</si>
  <si>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</si>
  <si>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</si>
  <si>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</si>
  <si>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</si>
  <si>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</si>
  <si>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</si>
  <si>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</si>
  <si>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</si>
  <si>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</si>
  <si>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</si>
  <si>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</si>
  <si>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</si>
  <si>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</si>
  <si>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</si>
  <si>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</si>
  <si>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</si>
  <si>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</si>
  <si>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</si>
  <si>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</si>
  <si>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</si>
  <si>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</si>
  <si>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</si>
  <si>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</si>
  <si>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</si>
  <si>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</si>
  <si>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</si>
  <si>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</si>
  <si>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</si>
  <si>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</si>
  <si>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</si>
  <si>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</si>
  <si>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</si>
  <si>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</si>
  <si>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</si>
  <si>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</si>
  <si>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</si>
  <si>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</si>
  <si>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</si>
  <si>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</si>
  <si>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</si>
  <si>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</si>
  <si>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</si>
  <si>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</si>
  <si>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</si>
  <si>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</si>
  <si>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</si>
  <si>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</si>
  <si>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</si>
  <si>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</si>
  <si>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</si>
  <si>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</si>
  <si>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</si>
  <si>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</si>
  <si>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</si>
  <si>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</si>
  <si>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</si>
  <si>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</si>
  <si>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</si>
  <si>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</si>
  <si>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</si>
  <si>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</si>
  <si>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</si>
  <si>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</si>
  <si>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</si>
  <si>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</si>
  <si>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</si>
  <si>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</si>
  <si>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</si>
  <si>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</si>
  <si>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</si>
  <si>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</si>
  <si>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</si>
  <si>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</si>
  <si>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</si>
  <si>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</si>
  <si>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</si>
  <si>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</si>
  <si>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</si>
  <si>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</si>
  <si>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</si>
  <si>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</si>
  <si>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</si>
  <si>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</si>
  <si>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</si>
  <si>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</si>
  <si>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</si>
  <si>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</si>
  <si>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</si>
  <si>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</si>
  <si>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</si>
  <si>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</si>
  <si>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</si>
  <si>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</si>
  <si>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</si>
  <si>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</si>
  <si>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</si>
  <si>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</si>
  <si>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</si>
  <si>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</si>
  <si>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</si>
  <si>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</si>
  <si>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</si>
  <si>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</si>
  <si>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</si>
  <si>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</si>
  <si>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</si>
  <si>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</si>
  <si>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</si>
  <si>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</si>
  <si>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</si>
  <si>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</si>
  <si>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</si>
  <si>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</si>
  <si>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</si>
  <si>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</si>
  <si>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</si>
  <si>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</si>
  <si>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</si>
  <si>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</si>
  <si>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</si>
  <si>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</si>
  <si>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</si>
  <si>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</si>
  <si>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</si>
  <si>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</si>
  <si>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</si>
  <si>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</si>
  <si>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</si>
  <si>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</si>
  <si>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</si>
  <si>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</si>
  <si>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</si>
  <si>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</si>
  <si>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</si>
  <si>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</si>
  <si>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</si>
  <si>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</si>
  <si>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</si>
  <si>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</si>
  <si>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</si>
  <si>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</si>
  <si>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</si>
  <si>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</si>
  <si>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</si>
  <si>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</si>
  <si>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</si>
  <si>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</si>
  <si>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</si>
  <si>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</si>
  <si>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</si>
  <si>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</si>
  <si>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</si>
  <si>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</si>
  <si>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</si>
  <si>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</si>
  <si>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</si>
  <si>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</si>
  <si>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</si>
  <si>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</si>
  <si>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</si>
  <si>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</si>
  <si>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</si>
  <si>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</si>
  <si>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</si>
  <si>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</si>
  <si>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</si>
  <si>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</si>
  <si>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</si>
  <si>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</si>
  <si>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</si>
  <si>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</si>
  <si>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</si>
  <si>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</si>
  <si>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</si>
  <si>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</si>
  <si>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</si>
  <si>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</si>
  <si>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</si>
  <si>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</si>
  <si>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</si>
  <si>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</si>
  <si>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</si>
  <si>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</si>
  <si>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</si>
  <si>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</si>
  <si>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</si>
  <si>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</si>
  <si>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</si>
  <si>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</si>
  <si>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</si>
  <si>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</si>
  <si>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</si>
  <si>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</si>
  <si>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</si>
  <si>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</si>
  <si>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</si>
  <si>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</si>
  <si>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</si>
  <si>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</si>
  <si>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</si>
  <si>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</si>
  <si>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</si>
  <si>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</si>
  <si>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</si>
  <si>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</si>
  <si>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</si>
  <si>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</si>
  <si>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</si>
  <si>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</si>
  <si>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</si>
  <si>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</si>
  <si>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</si>
  <si>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</si>
  <si>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</si>
  <si>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</si>
  <si>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</si>
  <si>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</si>
  <si>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</si>
  <si>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</si>
  <si>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</si>
  <si>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</si>
  <si>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</si>
  <si>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</si>
  <si>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</si>
  <si>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</si>
  <si>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</si>
  <si>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</si>
  <si>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</si>
  <si>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</si>
  <si>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</si>
  <si>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</si>
  <si>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</si>
  <si>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</si>
  <si>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</si>
  <si>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</si>
  <si>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</si>
  <si>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</si>
  <si>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</si>
  <si>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</si>
  <si>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</si>
  <si>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</si>
  <si>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</si>
  <si>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</si>
  <si>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</si>
  <si>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</si>
  <si>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</si>
  <si>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</si>
  <si>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</si>
  <si>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</si>
  <si>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</si>
  <si>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</si>
  <si>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</si>
  <si>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</si>
  <si>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</si>
  <si>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</si>
  <si>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</si>
  <si>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</si>
  <si>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</si>
  <si>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</si>
  <si>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</si>
  <si>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</si>
  <si>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</si>
  <si>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</si>
  <si>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</si>
  <si>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</si>
  <si>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</si>
  <si>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</si>
  <si>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</si>
  <si>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</si>
  <si>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</si>
  <si>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</si>
  <si>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</si>
  <si>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</si>
  <si>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</si>
  <si>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</si>
  <si>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</si>
  <si>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</si>
  <si>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</si>
  <si>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</si>
  <si>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</si>
  <si>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</si>
  <si>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</si>
  <si>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</si>
  <si>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</si>
  <si>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</si>
  <si>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</si>
  <si>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</si>
  <si>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</si>
  <si>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</si>
  <si>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</si>
  <si>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</si>
  <si>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</si>
  <si>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</si>
  <si>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</si>
  <si>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</si>
  <si>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</si>
  <si>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</si>
  <si>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</si>
  <si>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</si>
  <si>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</si>
  <si>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</si>
  <si>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</si>
  <si>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</si>
  <si>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</si>
  <si>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</si>
  <si>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</si>
  <si>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</si>
  <si>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</si>
  <si>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</si>
  <si>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</si>
  <si>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</si>
  <si>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</si>
  <si>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</si>
  <si>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</si>
  <si>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</si>
  <si>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</si>
  <si>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</si>
  <si>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</si>
  <si>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</si>
  <si>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</si>
  <si>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</si>
  <si>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</si>
  <si>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</si>
  <si>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</si>
  <si>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</si>
  <si>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</si>
  <si>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</si>
  <si>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</si>
  <si>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</si>
  <si>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</si>
  <si>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</si>
  <si>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</si>
  <si>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</si>
  <si>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</si>
  <si>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</si>
  <si>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</si>
  <si>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</si>
  <si>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</si>
  <si>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</si>
  <si>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</si>
  <si>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</si>
  <si>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</si>
  <si>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</si>
  <si>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</si>
  <si>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</si>
  <si>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</si>
  <si>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</si>
  <si>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</si>
  <si>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</si>
  <si>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</si>
  <si>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</si>
  <si>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</si>
  <si>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</si>
  <si>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</si>
  <si>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</si>
  <si>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</si>
  <si>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</si>
  <si>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</si>
  <si>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</si>
  <si>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</si>
  <si>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</si>
  <si>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</si>
  <si>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</si>
  <si>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</si>
  <si>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</si>
  <si>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</si>
  <si>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</si>
  <si>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</si>
  <si>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</si>
  <si>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</si>
  <si>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</si>
  <si>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</si>
  <si>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</si>
  <si>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</si>
  <si>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</si>
  <si>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</si>
  <si>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</si>
  <si>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</si>
  <si>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</si>
  <si>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</si>
  <si>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</si>
  <si>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</si>
  <si>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</si>
  <si>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</si>
  <si>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</si>
  <si>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</si>
  <si>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</si>
  <si>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</si>
  <si>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</si>
  <si>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</si>
  <si>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</si>
  <si>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</si>
  <si>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</si>
  <si>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</si>
  <si>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</si>
  <si>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</si>
  <si>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</si>
  <si>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</si>
  <si>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</si>
  <si>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</si>
  <si>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</si>
  <si>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</si>
  <si>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</si>
  <si>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</si>
  <si>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</si>
  <si>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</si>
  <si>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</si>
  <si>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</si>
  <si>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</si>
  <si>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</si>
  <si>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</si>
  <si>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</si>
  <si>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</si>
  <si>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</si>
  <si>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</si>
  <si>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</si>
  <si>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</si>
  <si>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</si>
  <si>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</si>
  <si>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</si>
  <si>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</si>
  <si>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</si>
  <si>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</si>
  <si>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</si>
  <si>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</si>
  <si>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</si>
  <si>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</si>
  <si>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</si>
  <si>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</si>
  <si>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</si>
  <si>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</si>
  <si>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</si>
  <si>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</si>
  <si>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</si>
  <si>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</si>
  <si>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</si>
  <si>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</si>
  <si>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</si>
  <si>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</si>
  <si>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</si>
  <si>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</si>
  <si>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</si>
  <si>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</si>
  <si>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</si>
  <si>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</si>
  <si>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</si>
  <si>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</si>
  <si>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</si>
  <si>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</si>
  <si>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</si>
  <si>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</si>
  <si>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</si>
  <si>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</si>
  <si>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</si>
  <si>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</si>
  <si>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</si>
  <si>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</si>
  <si>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</si>
  <si>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</si>
  <si>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</si>
  <si>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</si>
  <si>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</si>
  <si>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</si>
  <si>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</si>
  <si>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</si>
  <si>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</si>
  <si>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</si>
  <si>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</si>
  <si>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</si>
  <si>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</si>
  <si>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</si>
  <si>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</si>
  <si>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</si>
  <si>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</si>
  <si>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</si>
  <si>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</si>
  <si>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</si>
  <si>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</si>
  <si>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</si>
  <si>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</si>
  <si>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</si>
  <si>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</si>
  <si>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</si>
  <si>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</si>
  <si>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</si>
  <si>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</si>
  <si>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</si>
  <si>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</si>
  <si>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</si>
  <si>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</si>
  <si>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</si>
  <si>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</si>
  <si>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</si>
  <si>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</si>
  <si>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</si>
  <si>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</si>
  <si>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</si>
  <si>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</si>
  <si>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</si>
  <si>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</si>
  <si>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</si>
  <si>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</si>
  <si>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</si>
  <si>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</si>
  <si>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</si>
  <si>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</si>
  <si>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</si>
  <si>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</si>
  <si>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</si>
  <si>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</si>
  <si>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</si>
  <si>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</si>
  <si>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</si>
  <si>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</si>
  <si>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</si>
  <si>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</si>
  <si>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</si>
  <si>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</si>
  <si>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</si>
  <si>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</si>
  <si>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</si>
  <si>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</si>
  <si>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</si>
  <si>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</si>
  <si>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</si>
  <si>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</si>
  <si>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</si>
  <si>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</si>
  <si>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</si>
  <si>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</si>
  <si>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</si>
  <si>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</si>
  <si>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</si>
  <si>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</si>
  <si>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</si>
  <si>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</si>
  <si>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</si>
  <si>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</si>
  <si>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</si>
  <si>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</si>
  <si>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</si>
  <si>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</si>
  <si>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</si>
  <si>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</si>
  <si>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</si>
  <si>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</si>
  <si>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</si>
  <si>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</si>
  <si>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</si>
  <si>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</si>
  <si>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</si>
  <si>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</si>
  <si>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</si>
  <si>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</si>
  <si>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</si>
  <si>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</si>
  <si>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</si>
  <si>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</si>
  <si>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</si>
  <si>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</si>
  <si>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</si>
  <si>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</si>
  <si>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</si>
  <si>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</si>
  <si>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</si>
  <si>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</si>
  <si>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</si>
  <si>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</si>
  <si>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</si>
  <si>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</si>
  <si>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</si>
  <si>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</si>
  <si>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</si>
  <si>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</si>
  <si>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</si>
  <si>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</si>
  <si>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</si>
  <si>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</si>
  <si>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</si>
  <si>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</si>
  <si>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</si>
  <si>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</si>
  <si>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</si>
  <si>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</si>
  <si>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</si>
  <si>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</si>
  <si>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</si>
  <si>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</si>
  <si>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</si>
  <si>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</si>
  <si>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</si>
  <si>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</si>
  <si>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</si>
  <si>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</si>
  <si>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</si>
  <si>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</si>
  <si>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</si>
  <si>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</si>
  <si>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</si>
  <si>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</si>
  <si>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</si>
  <si>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</si>
  <si>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</si>
  <si>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</si>
  <si>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</si>
  <si>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</si>
  <si>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</si>
  <si>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</si>
  <si>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</si>
  <si>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</si>
  <si>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</si>
  <si>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</si>
  <si>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</si>
  <si>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</si>
  <si>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</si>
  <si>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</si>
  <si>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</si>
  <si>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</si>
  <si>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</si>
  <si>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</si>
  <si>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</si>
  <si>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</si>
  <si>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</si>
  <si>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</si>
  <si>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</si>
  <si>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</si>
  <si>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</si>
  <si>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</si>
  <si>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</si>
  <si>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</si>
  <si>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</si>
  <si>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</si>
  <si>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</si>
  <si>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</si>
  <si>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</si>
  <si>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</si>
  <si>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</si>
  <si>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</si>
  <si>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</si>
  <si>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</si>
  <si>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</si>
  <si>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</si>
  <si>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</si>
  <si>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</si>
  <si>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</si>
  <si>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</si>
  <si>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</si>
  <si>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</si>
  <si>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</si>
  <si>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</si>
  <si>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</si>
  <si>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</si>
  <si>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</si>
  <si>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</si>
  <si>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</si>
  <si>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</si>
  <si>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</si>
  <si>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</si>
  <si>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</si>
  <si>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</si>
  <si>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</si>
  <si>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</si>
  <si>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</si>
  <si>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</si>
  <si>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</si>
  <si>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</si>
  <si>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</si>
  <si>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</si>
  <si>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</si>
  <si>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</si>
  <si>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</si>
  <si>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</si>
  <si>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</si>
  <si>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</si>
  <si>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</si>
  <si>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</si>
  <si>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</si>
  <si>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</si>
  <si>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</si>
  <si>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</si>
  <si>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</si>
  <si>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</si>
  <si>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</si>
  <si>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</si>
  <si>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</si>
  <si>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</si>
  <si>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</si>
  <si>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</si>
  <si>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</si>
  <si>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</si>
  <si>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</si>
  <si>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</si>
  <si>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</si>
  <si>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</si>
  <si>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</si>
  <si>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</si>
  <si>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</si>
  <si>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</si>
  <si>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</si>
  <si>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</si>
  <si>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</si>
  <si>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</si>
  <si>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</si>
  <si>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</si>
  <si>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</si>
  <si>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</si>
  <si>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</si>
  <si>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</si>
  <si>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</si>
  <si>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</si>
  <si>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</si>
  <si>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</si>
  <si>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</si>
  <si>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</si>
  <si>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</si>
  <si>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</si>
  <si>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</si>
  <si>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</si>
  <si>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</si>
  <si>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</si>
  <si>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</si>
  <si>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</si>
  <si>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</si>
  <si>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</si>
  <si>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</si>
  <si>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</si>
  <si>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</si>
  <si>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</si>
  <si>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</si>
  <si>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</si>
  <si>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</si>
  <si>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</si>
  <si>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</si>
  <si>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</si>
  <si>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</si>
  <si>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</si>
  <si>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</si>
  <si>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</si>
  <si>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</si>
  <si>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</si>
  <si>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</si>
  <si>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</si>
  <si>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</si>
  <si>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</si>
  <si>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</si>
  <si>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</si>
  <si>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</si>
  <si>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</si>
  <si>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</si>
  <si>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</si>
  <si>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</si>
  <si>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</si>
  <si>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</si>
  <si>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</si>
  <si>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</si>
  <si>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</si>
  <si>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</si>
  <si>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</si>
  <si>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</si>
  <si>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</si>
  <si>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</si>
  <si>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</si>
  <si>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</si>
  <si>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</si>
  <si>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</si>
  <si>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</si>
  <si>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</si>
  <si>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</si>
  <si>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</si>
  <si>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</si>
  <si>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</si>
  <si>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</si>
  <si>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</si>
  <si>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</si>
  <si>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</si>
  <si>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</si>
  <si>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</si>
  <si>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</si>
  <si>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</si>
  <si>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</si>
  <si>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</si>
  <si>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</si>
  <si>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</si>
  <si>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</si>
  <si>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</si>
  <si>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</si>
  <si>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</si>
  <si>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</si>
  <si>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</si>
  <si>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</si>
  <si>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</si>
  <si>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</si>
  <si>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</si>
  <si>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</si>
  <si>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</si>
  <si>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</si>
  <si>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</si>
  <si>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</si>
  <si>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</si>
  <si>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</si>
  <si>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</si>
  <si>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</si>
  <si>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</si>
  <si>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</si>
  <si>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</si>
  <si>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</si>
  <si>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</si>
  <si>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</si>
  <si>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</si>
  <si>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</si>
  <si>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</si>
  <si>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</si>
  <si>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</si>
  <si>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</si>
  <si>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</si>
  <si>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</si>
  <si>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</si>
  <si>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</si>
  <si>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</si>
  <si>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</si>
  <si>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</si>
  <si>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</si>
  <si>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</si>
  <si>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</si>
  <si>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</si>
  <si>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</si>
  <si>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</si>
  <si>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</si>
  <si>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</si>
  <si>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</si>
  <si>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</si>
  <si>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</si>
  <si>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</si>
  <si>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</si>
  <si>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</si>
  <si>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</si>
  <si>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</si>
  <si>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</si>
  <si>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</si>
  <si>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</si>
  <si>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</si>
  <si>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</si>
  <si>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</si>
  <si>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</si>
  <si>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</si>
  <si>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</si>
  <si>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</si>
  <si>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</si>
  <si>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</si>
  <si>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</si>
  <si>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</si>
  <si>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</si>
  <si>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</si>
  <si>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</si>
  <si>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</si>
  <si>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</si>
  <si>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</si>
  <si>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</si>
  <si>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</si>
  <si>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</si>
  <si>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</si>
  <si>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</si>
  <si>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</si>
  <si>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</si>
  <si>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</si>
  <si>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</si>
  <si>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</si>
  <si>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</si>
  <si>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</si>
  <si>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</si>
  <si>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</si>
  <si>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</si>
  <si>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</si>
  <si>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</si>
  <si>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</si>
  <si>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</si>
  <si>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</si>
  <si>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</si>
  <si>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</si>
  <si>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</si>
  <si>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</si>
  <si>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</si>
  <si>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</si>
  <si>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</si>
  <si>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</si>
  <si>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</si>
  <si>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</si>
  <si>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</si>
  <si>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</si>
  <si>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</si>
  <si>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</si>
  <si>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</si>
  <si>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</si>
  <si>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</si>
  <si>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</si>
  <si>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</si>
  <si>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</si>
  <si>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</si>
  <si>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</si>
  <si>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</si>
  <si>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</si>
  <si>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</si>
  <si>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</si>
  <si>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</si>
  <si>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</si>
  <si>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</si>
  <si>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</si>
  <si>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</si>
  <si>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</si>
  <si>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</si>
  <si>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</si>
  <si>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</si>
  <si>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</si>
  <si>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</si>
  <si>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</si>
  <si>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</si>
  <si>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</si>
  <si>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</si>
  <si>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</si>
  <si>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</si>
  <si>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</si>
  <si>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</si>
  <si>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</si>
  <si>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</si>
  <si>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</si>
  <si>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</si>
  <si>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</si>
  <si>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</si>
  <si>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</si>
  <si>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</si>
  <si>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</si>
  <si>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</si>
  <si>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</si>
  <si>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</si>
  <si>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</si>
  <si>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</si>
  <si>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</si>
  <si>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</si>
  <si>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</si>
  <si>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</si>
  <si>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</si>
  <si>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</si>
  <si>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</si>
  <si>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</si>
  <si>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</si>
  <si>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</si>
  <si>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</si>
  <si>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</si>
  <si>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</si>
  <si>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</si>
  <si>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</si>
  <si>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</si>
  <si>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</si>
  <si>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</si>
  <si>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</si>
  <si>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</si>
  <si>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</si>
  <si>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</si>
  <si>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</si>
  <si>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</si>
  <si>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</si>
  <si>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</si>
  <si>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</si>
  <si>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</si>
  <si>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</si>
  <si>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</si>
  <si>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</si>
  <si>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</si>
  <si>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</si>
  <si>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</si>
  <si>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</si>
  <si>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</si>
  <si>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</si>
  <si>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</si>
  <si>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</si>
  <si>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</si>
  <si>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</si>
  <si>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</si>
  <si>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</si>
  <si>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</si>
  <si>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</si>
  <si>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</si>
  <si>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</si>
  <si>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</si>
  <si>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</si>
  <si>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</si>
  <si>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</si>
  <si>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</si>
  <si>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</si>
  <si>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</si>
  <si>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</si>
  <si>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</si>
  <si>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</si>
  <si>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</si>
  <si>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</si>
  <si>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</si>
  <si>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</si>
  <si>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</si>
  <si>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</si>
  <si>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</si>
  <si>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</si>
  <si>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</si>
  <si>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</si>
  <si>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</si>
  <si>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</si>
  <si>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</si>
  <si>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</si>
  <si>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</si>
  <si>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</si>
  <si>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</si>
  <si>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</si>
  <si>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</si>
  <si>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</si>
  <si>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</si>
  <si>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</si>
  <si>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</si>
  <si>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</si>
  <si>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</si>
  <si>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</si>
  <si>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</si>
  <si>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</si>
  <si>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</si>
  <si>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</si>
  <si>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</si>
  <si>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</si>
  <si>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</si>
  <si>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</si>
  <si>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</si>
  <si>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</si>
  <si>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</si>
  <si>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</si>
  <si>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</si>
  <si>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</si>
  <si>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</si>
  <si>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</si>
  <si>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</si>
  <si>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</si>
  <si>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</si>
  <si>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</si>
  <si>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</si>
  <si>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</si>
  <si>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</si>
  <si>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</si>
  <si>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</si>
  <si>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</si>
  <si>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</si>
  <si>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</si>
  <si>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</si>
  <si>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</si>
  <si>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</si>
  <si>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</si>
  <si>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</si>
  <si>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</si>
  <si>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</si>
  <si>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</si>
  <si>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</si>
  <si>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</si>
  <si>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</si>
  <si>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</si>
  <si>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</si>
  <si>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</si>
  <si>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</si>
  <si>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</si>
  <si>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</si>
  <si>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</si>
  <si>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</si>
  <si>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</si>
  <si>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</si>
  <si>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</si>
  <si>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</si>
  <si>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</si>
  <si>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</si>
  <si>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</si>
  <si>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</si>
  <si>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</si>
  <si>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</si>
  <si>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</si>
  <si>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</si>
  <si>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</si>
  <si>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</si>
  <si>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</si>
  <si>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</si>
  <si>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</si>
  <si>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</si>
  <si>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</si>
  <si>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</si>
  <si>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</si>
  <si>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</si>
  <si>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</si>
  <si>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</si>
  <si>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</si>
  <si>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</si>
  <si>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</si>
  <si>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</si>
  <si>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</si>
  <si>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</si>
  <si>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</si>
  <si>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</si>
  <si>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</si>
  <si>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</si>
  <si>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</si>
  <si>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</si>
  <si>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</si>
  <si>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</si>
  <si>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</si>
  <si>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</si>
  <si>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</si>
  <si>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</si>
  <si>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</si>
  <si>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</si>
  <si>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</si>
  <si>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</si>
  <si>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</si>
  <si>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</si>
  <si>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</si>
  <si>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</si>
  <si>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</si>
  <si>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</si>
  <si>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</si>
  <si>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</si>
  <si>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</si>
  <si>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</si>
  <si>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</si>
  <si>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</si>
  <si>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</si>
  <si>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</si>
  <si>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</si>
  <si>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</si>
  <si>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</si>
  <si>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</si>
  <si>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</si>
  <si>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</si>
  <si>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</si>
  <si>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</si>
  <si>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</si>
  <si>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</si>
  <si>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</si>
  <si>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</si>
  <si>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</si>
  <si>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</si>
  <si>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</si>
  <si>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</si>
  <si>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</si>
  <si>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</si>
  <si>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</si>
  <si>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</si>
  <si>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</si>
  <si>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</si>
  <si>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</si>
  <si>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</si>
  <si>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</si>
  <si>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</si>
  <si>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</si>
  <si>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</si>
  <si>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</si>
  <si>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</si>
  <si>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</si>
  <si>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</si>
  <si>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</si>
  <si>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</si>
  <si>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</si>
  <si>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</si>
  <si>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</si>
  <si>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</si>
  <si>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</si>
  <si>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</si>
  <si>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</si>
  <si>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</si>
  <si>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</si>
  <si>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</si>
  <si>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</si>
  <si>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</si>
  <si>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</si>
  <si>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</si>
  <si>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</si>
  <si>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</si>
  <si>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</si>
  <si>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</si>
  <si>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</si>
  <si>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</si>
  <si>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</si>
  <si>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</si>
  <si>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</si>
  <si>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</si>
  <si>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</si>
  <si>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</si>
  <si>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</si>
  <si>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</si>
  <si>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</si>
  <si>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</si>
  <si>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</si>
  <si>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</si>
  <si>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</si>
  <si>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</si>
  <si>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</si>
  <si>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</si>
  <si>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</si>
  <si>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</si>
  <si>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</si>
  <si>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</si>
  <si>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</si>
  <si>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</si>
  <si>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</si>
  <si>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</si>
  <si>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</si>
  <si>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</si>
  <si>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</si>
  <si>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</si>
  <si>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</si>
  <si>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</si>
  <si>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</si>
  <si>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</si>
  <si>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</si>
  <si>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</si>
  <si>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</si>
  <si>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</si>
  <si>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</si>
  <si>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</si>
  <si>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</si>
  <si>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</si>
  <si>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</si>
  <si>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</si>
  <si>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</si>
  <si>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</si>
  <si>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</si>
  <si>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</si>
  <si>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</si>
  <si>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</si>
  <si>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</si>
  <si>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</si>
  <si>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</si>
  <si>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</si>
  <si>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</si>
  <si>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</si>
  <si>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</si>
  <si>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</si>
  <si>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</si>
  <si>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</si>
  <si>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</si>
  <si>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</si>
  <si>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</si>
  <si>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</si>
  <si>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</si>
  <si>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</si>
  <si>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</si>
  <si>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</si>
  <si>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</si>
  <si>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</si>
  <si>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</si>
  <si>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</si>
  <si>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</si>
  <si>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</si>
  <si>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</si>
  <si>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</si>
  <si>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</si>
  <si>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</si>
  <si>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</si>
  <si>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</si>
  <si>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</si>
  <si>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</si>
  <si>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</si>
  <si>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</si>
  <si>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</si>
  <si>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</si>
  <si>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</si>
  <si>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</si>
  <si>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</si>
  <si>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</si>
  <si>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</si>
  <si>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</si>
  <si>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</si>
  <si>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</si>
  <si>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</si>
  <si>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</si>
  <si>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</si>
  <si>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</si>
  <si>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</si>
  <si>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</si>
  <si>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</si>
  <si>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</si>
  <si>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</si>
  <si>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</si>
  <si>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</si>
  <si>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</si>
  <si>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</si>
  <si>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</si>
  <si>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</si>
  <si>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</si>
  <si>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</si>
  <si>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</si>
  <si>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</si>
  <si>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</si>
  <si>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</si>
  <si>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</si>
  <si>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</si>
  <si>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</si>
  <si>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</si>
  <si>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</si>
  <si>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</si>
  <si>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</si>
  <si>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</si>
  <si>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</si>
  <si>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</si>
  <si>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</si>
  <si>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</si>
  <si>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</si>
  <si>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</si>
  <si>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</si>
  <si>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</si>
  <si>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</si>
  <si>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</si>
  <si>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</si>
  <si>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</si>
  <si>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</si>
  <si>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</si>
  <si>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</si>
  <si>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</si>
  <si>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</si>
  <si>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</si>
  <si>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</si>
  <si>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</si>
  <si>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</si>
  <si>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</si>
  <si>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</si>
  <si>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</si>
  <si>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</si>
  <si>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</si>
  <si>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</si>
  <si>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</si>
  <si>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</si>
  <si>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</si>
  <si>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</si>
  <si>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</si>
  <si>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</si>
  <si>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</si>
  <si>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</si>
  <si>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</si>
  <si>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</si>
  <si>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</si>
  <si>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</si>
  <si>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</si>
  <si>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</si>
  <si>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</si>
  <si>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</si>
  <si>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</si>
  <si>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</si>
  <si>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</si>
  <si>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</si>
  <si>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</si>
  <si>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</si>
  <si>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</si>
  <si>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</si>
  <si>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</si>
  <si>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</si>
  <si>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</si>
  <si>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</si>
  <si>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</si>
  <si>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</si>
  <si>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</si>
  <si>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</si>
  <si>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</si>
  <si>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</si>
  <si>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</si>
  <si>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</si>
  <si>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</si>
  <si>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</si>
  <si>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</si>
  <si>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</si>
  <si>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</si>
  <si>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</si>
  <si>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</si>
  <si>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</si>
  <si>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</si>
  <si>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</si>
  <si>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</si>
  <si>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</si>
  <si>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</si>
  <si>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</si>
  <si>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</si>
  <si>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</si>
  <si>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</si>
  <si>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</si>
  <si>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</si>
  <si>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</si>
  <si>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</si>
  <si>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</si>
  <si>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</si>
  <si>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</si>
  <si>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</si>
  <si>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</si>
  <si>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</si>
  <si>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</si>
  <si>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</si>
  <si>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</si>
  <si>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</si>
  <si>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</si>
  <si>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</si>
  <si>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</si>
  <si>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</si>
  <si>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</si>
  <si>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</si>
  <si>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</si>
  <si>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</si>
  <si>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</si>
  <si>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</si>
  <si>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</si>
  <si>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</si>
  <si>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</si>
  <si>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</si>
  <si>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</si>
  <si>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</si>
  <si>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</si>
  <si>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</si>
  <si>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</si>
  <si>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</si>
  <si>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</si>
  <si>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</si>
  <si>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</si>
  <si>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</si>
  <si>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</si>
  <si>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</si>
  <si>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</si>
  <si>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</si>
  <si>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</si>
  <si>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</si>
  <si>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</si>
  <si>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</si>
  <si>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</si>
  <si>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</si>
  <si>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</si>
  <si>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</si>
  <si>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</si>
  <si>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</si>
  <si>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</si>
  <si>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</si>
  <si>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</si>
  <si>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</si>
  <si>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</si>
  <si>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</si>
  <si>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</si>
  <si>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</si>
  <si>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</si>
  <si>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</si>
  <si>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</si>
  <si>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</si>
  <si>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</si>
  <si>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</si>
  <si>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</si>
  <si>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</si>
  <si>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</si>
  <si>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</si>
  <si>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</si>
  <si>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</si>
  <si>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</si>
  <si>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</si>
  <si>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</si>
  <si>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</si>
  <si>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</si>
  <si>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</si>
  <si>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</si>
  <si>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</si>
  <si>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</si>
  <si>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</si>
  <si>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</si>
  <si>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</si>
  <si>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</si>
  <si>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</si>
  <si>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</si>
  <si>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</si>
  <si>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</si>
  <si>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</si>
  <si>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</si>
  <si>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</si>
  <si>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</si>
  <si>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</si>
  <si>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</si>
  <si>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</si>
  <si>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</si>
  <si>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</si>
  <si>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</si>
  <si>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</si>
  <si>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</si>
  <si>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</si>
  <si>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</si>
  <si>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</si>
  <si>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</si>
  <si>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</si>
  <si>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</si>
  <si>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</si>
  <si>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</si>
  <si>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</si>
  <si>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</si>
  <si>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</si>
  <si>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</si>
  <si>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</si>
  <si>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</si>
  <si>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</si>
  <si>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</si>
  <si>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</si>
  <si>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</si>
  <si>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</si>
  <si>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</si>
  <si>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</si>
  <si>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</si>
  <si>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</si>
  <si>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</si>
  <si>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</si>
  <si>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</si>
  <si>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</si>
  <si>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</si>
  <si>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</si>
  <si>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</si>
  <si>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</si>
  <si>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</si>
  <si>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</si>
  <si>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</si>
  <si>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</si>
  <si>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</si>
  <si>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</si>
  <si>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</si>
  <si>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</si>
  <si>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</si>
  <si>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</si>
  <si>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</si>
  <si>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</si>
  <si>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</si>
  <si>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</si>
  <si>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</si>
  <si>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</si>
  <si>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</si>
  <si>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</si>
  <si>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</si>
  <si>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</si>
  <si>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</si>
  <si>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</si>
  <si>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</si>
  <si>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</si>
  <si>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</si>
  <si>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</si>
  <si>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</si>
  <si>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</si>
  <si>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</si>
  <si>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</si>
  <si>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</si>
  <si>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</si>
  <si>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</si>
  <si>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</si>
  <si>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</si>
  <si>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</si>
  <si>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</si>
  <si>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</si>
  <si>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</si>
  <si>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</si>
  <si>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</si>
  <si>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</si>
  <si>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</si>
  <si>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</si>
  <si>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</si>
  <si>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</si>
  <si>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</si>
  <si>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</si>
  <si>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</si>
  <si>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</si>
  <si>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</si>
  <si>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</si>
  <si>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</si>
  <si>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</si>
  <si>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</si>
  <si>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</si>
  <si>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</si>
  <si>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</si>
  <si>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</si>
  <si>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</si>
  <si>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</si>
  <si>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</si>
  <si>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</si>
  <si>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</si>
  <si>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</si>
  <si>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</si>
  <si>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</si>
  <si>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</si>
  <si>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</si>
  <si>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</si>
  <si>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</si>
  <si>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</si>
  <si>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</si>
  <si>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</si>
  <si>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</si>
  <si>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</si>
  <si>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</si>
  <si>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</si>
  <si>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</si>
  <si>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</si>
  <si>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</si>
  <si>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</si>
  <si>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</si>
  <si>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</si>
  <si>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</si>
  <si>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</si>
  <si>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</si>
  <si>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</si>
  <si>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</si>
  <si>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</si>
  <si>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</si>
  <si>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</si>
  <si>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</si>
  <si>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</si>
  <si>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</si>
  <si>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</si>
  <si>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</si>
  <si>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</si>
  <si>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</si>
  <si>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</si>
  <si>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</si>
  <si>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</si>
  <si>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</si>
  <si>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</si>
  <si>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</si>
  <si>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</si>
  <si>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</si>
  <si>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</si>
  <si>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</si>
  <si>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</si>
  <si>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</si>
  <si>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</si>
  <si>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</si>
  <si>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</si>
  <si>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</si>
  <si>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</si>
  <si>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</si>
  <si>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</si>
  <si>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</si>
  <si>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</si>
  <si>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</si>
  <si>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</si>
  <si>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</si>
  <si>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</si>
  <si>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</si>
  <si>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</si>
  <si>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</si>
  <si>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</si>
  <si>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</si>
  <si>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</si>
  <si>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</si>
  <si>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</si>
  <si>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</si>
  <si>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</si>
  <si>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</si>
  <si>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</si>
  <si>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</si>
  <si>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</si>
  <si>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</si>
  <si>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</si>
  <si>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</si>
  <si>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</si>
  <si>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</si>
  <si>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</si>
  <si>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</si>
  <si>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</si>
  <si>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</si>
  <si>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</si>
  <si>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</si>
  <si>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</si>
  <si>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</si>
  <si>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</si>
  <si>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</si>
  <si>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</si>
  <si>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</si>
  <si>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</si>
  <si>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</si>
  <si>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</si>
  <si>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</si>
  <si>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</si>
  <si>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</si>
  <si>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</si>
  <si>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</si>
  <si>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</si>
  <si>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</si>
  <si>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</si>
  <si>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</si>
  <si>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</si>
  <si>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</si>
  <si>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</si>
  <si>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</si>
  <si>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</si>
  <si>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</si>
  <si>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</si>
  <si>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</si>
  <si>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</si>
  <si>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</si>
  <si>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</si>
  <si>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</si>
  <si>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</si>
  <si>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</si>
  <si>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</si>
  <si>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</si>
  <si>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</si>
  <si>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</si>
  <si>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</si>
  <si>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</si>
  <si>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</si>
  <si>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</si>
  <si>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</si>
  <si>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</si>
  <si>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</si>
  <si>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</si>
  <si>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</si>
  <si>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</si>
  <si>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</si>
  <si>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</si>
  <si>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</si>
  <si>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</si>
  <si>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</si>
  <si>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</si>
  <si>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</si>
  <si>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</si>
  <si>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</si>
  <si>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</si>
  <si>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</si>
  <si>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</si>
  <si>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</si>
  <si>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</si>
  <si>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</si>
  <si>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</si>
  <si>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</si>
  <si>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</si>
  <si>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</si>
  <si>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</si>
  <si>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</si>
  <si>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</si>
  <si>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</si>
  <si>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</si>
  <si>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</si>
  <si>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</si>
  <si>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</si>
  <si>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</si>
  <si>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</si>
  <si>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</si>
  <si>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</si>
  <si>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</si>
  <si>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</si>
  <si>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</si>
  <si>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</si>
  <si>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</si>
  <si>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</si>
  <si>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</si>
  <si>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</si>
  <si>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</si>
  <si>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</si>
  <si>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</si>
  <si>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</si>
  <si>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</si>
  <si>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</si>
  <si>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</si>
  <si>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</si>
  <si>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</si>
  <si>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</si>
  <si>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</si>
  <si>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</si>
  <si>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</si>
  <si>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</si>
  <si>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</si>
  <si>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</si>
  <si>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</si>
  <si>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</si>
  <si>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</si>
  <si>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</si>
  <si>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</si>
  <si>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</si>
  <si>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</si>
  <si>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</si>
  <si>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</si>
  <si>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</si>
  <si>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</si>
  <si>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</si>
  <si>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</si>
  <si>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</si>
  <si>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</si>
  <si>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</si>
  <si>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</si>
  <si>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</si>
  <si>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</si>
  <si>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</si>
  <si>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</si>
  <si>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</si>
  <si>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</si>
  <si>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</si>
  <si>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</si>
  <si>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</si>
  <si>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</si>
  <si>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</si>
  <si>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</si>
  <si>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</si>
  <si>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</si>
  <si>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</si>
  <si>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</si>
  <si>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</si>
  <si>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</si>
  <si>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</si>
  <si>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</si>
  <si>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</si>
  <si>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</si>
  <si>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</si>
  <si>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</si>
  <si>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</si>
  <si>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</si>
  <si>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</si>
  <si>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</si>
  <si>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</si>
  <si>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</si>
  <si>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</si>
  <si>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</si>
  <si>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</si>
  <si>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</si>
  <si>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</si>
  <si>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</si>
  <si>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</si>
  <si>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</si>
  <si>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</si>
  <si>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</si>
  <si>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</si>
  <si>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</si>
  <si>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</si>
  <si>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</si>
  <si>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</si>
  <si>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</si>
  <si>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</si>
  <si>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</si>
  <si>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</si>
  <si>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</si>
  <si>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</si>
  <si>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</si>
  <si>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</si>
  <si>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</si>
  <si>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</si>
  <si>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</si>
  <si>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</si>
  <si>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</si>
  <si>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</si>
  <si>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</si>
  <si>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</si>
  <si>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</si>
  <si>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</si>
  <si>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</si>
  <si>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</si>
  <si>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</si>
  <si>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</si>
  <si>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</si>
  <si>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</si>
  <si>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</si>
  <si>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</si>
  <si>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</si>
  <si>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</si>
  <si>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</si>
  <si>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</si>
  <si>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</si>
  <si>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</si>
  <si>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</si>
  <si>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</si>
  <si>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</si>
  <si>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</si>
  <si>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</si>
  <si>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</si>
  <si>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</si>
  <si>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</si>
  <si>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</si>
  <si>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</si>
  <si>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</si>
  <si>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</si>
  <si>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</si>
  <si>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</si>
  <si>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</si>
  <si>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</si>
  <si>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</si>
  <si>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</si>
  <si>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</si>
  <si>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</si>
  <si>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</si>
  <si>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</si>
  <si>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</si>
  <si>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</si>
  <si>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</si>
  <si>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</si>
  <si>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</si>
  <si>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</si>
  <si>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</si>
  <si>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</si>
  <si>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</si>
  <si>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</si>
  <si>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</si>
  <si>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</si>
  <si>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</si>
  <si>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</si>
  <si>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</si>
  <si>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</si>
  <si>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</si>
  <si>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</si>
  <si>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</si>
  <si>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</si>
  <si>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</si>
  <si>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</si>
  <si>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</si>
  <si>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</si>
  <si>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</si>
  <si>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</si>
  <si>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</si>
  <si>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</si>
  <si>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</si>
  <si>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</si>
  <si>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</si>
  <si>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</si>
  <si>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</si>
  <si>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</si>
  <si>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</si>
  <si>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</si>
  <si>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</si>
  <si>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</si>
  <si>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</si>
  <si>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</si>
  <si>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</si>
  <si>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</si>
  <si>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</si>
  <si>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</si>
  <si>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</si>
  <si>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</si>
  <si>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</si>
  <si>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</si>
  <si>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</si>
  <si>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</si>
  <si>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</si>
  <si>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</si>
  <si>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</si>
  <si>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</si>
  <si>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</si>
  <si>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</si>
  <si>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</si>
  <si>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</si>
  <si>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</si>
  <si>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</si>
  <si>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</si>
  <si>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</si>
  <si>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</si>
  <si>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</si>
  <si>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</si>
  <si>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</si>
  <si>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</si>
  <si>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</si>
  <si>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</si>
  <si>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</si>
  <si>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</si>
  <si>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</si>
  <si>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</si>
  <si>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</si>
  <si>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</si>
  <si>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</si>
  <si>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</si>
  <si>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</si>
  <si>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</si>
  <si>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</si>
  <si>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</si>
  <si>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</si>
  <si>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</si>
  <si>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</si>
  <si>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</si>
  <si>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</si>
  <si>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</si>
  <si>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</si>
  <si>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</si>
  <si>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</si>
  <si>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</si>
  <si>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</si>
  <si>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</si>
  <si>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</si>
  <si>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</si>
  <si>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</si>
  <si>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</si>
  <si>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</si>
  <si>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</si>
  <si>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</si>
  <si>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</si>
  <si>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</si>
  <si>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</si>
  <si>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</si>
  <si>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</si>
  <si>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</si>
  <si>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</si>
  <si>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</si>
  <si>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</si>
  <si>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</si>
  <si>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</si>
  <si>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</si>
  <si>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</si>
  <si>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</si>
  <si>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</si>
  <si>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</si>
  <si>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</si>
  <si>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</si>
  <si>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</si>
  <si>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</si>
  <si>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</si>
  <si>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</si>
  <si>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</si>
  <si>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</si>
  <si>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</si>
  <si>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</si>
  <si>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</si>
  <si>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</si>
  <si>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</si>
  <si>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</si>
  <si>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</si>
  <si>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</si>
  <si>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</si>
  <si>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</si>
  <si>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</si>
  <si>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</si>
  <si>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</si>
  <si>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</si>
  <si>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</si>
  <si>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</si>
  <si>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</si>
  <si>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</si>
  <si>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</si>
  <si>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</si>
  <si>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</si>
  <si>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</si>
  <si>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</si>
  <si>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</si>
  <si>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</si>
  <si>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</si>
  <si>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</si>
  <si>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</si>
  <si>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</si>
  <si>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</si>
  <si>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</si>
  <si>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</si>
  <si>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</si>
  <si>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</si>
  <si>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</si>
  <si>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</si>
  <si>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</si>
  <si>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</si>
  <si>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</si>
  <si>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</si>
  <si>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</si>
  <si>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</si>
  <si>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</si>
  <si>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</si>
  <si>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</si>
  <si>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</si>
  <si>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</si>
  <si>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</si>
  <si>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</si>
  <si>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</si>
  <si>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</si>
  <si>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</si>
  <si>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</si>
  <si>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</si>
  <si>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</si>
  <si>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</si>
  <si>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</si>
  <si>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</si>
  <si>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</si>
  <si>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</si>
  <si>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</si>
  <si>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</si>
  <si>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</si>
  <si>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</si>
  <si>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</si>
  <si>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</si>
  <si>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</si>
  <si>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</si>
  <si>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</si>
  <si>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</si>
  <si>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</si>
  <si>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</si>
  <si>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</si>
  <si>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</si>
  <si>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</si>
  <si>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</si>
  <si>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</si>
  <si>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</si>
  <si>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</si>
  <si>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</si>
  <si>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</si>
  <si>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</si>
  <si>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</si>
  <si>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</si>
  <si>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</si>
  <si>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</si>
  <si>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</si>
  <si>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</si>
  <si>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</si>
  <si>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</si>
  <si>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</si>
  <si>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</si>
  <si>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</si>
  <si>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</si>
  <si>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</si>
  <si>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</si>
  <si>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</si>
  <si>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</si>
  <si>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</si>
  <si>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</si>
  <si>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</si>
  <si>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</si>
  <si>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</si>
  <si>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</si>
  <si>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</si>
  <si>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</si>
  <si>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</si>
  <si>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</si>
  <si>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</si>
  <si>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</si>
  <si>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</si>
  <si>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</si>
  <si>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</si>
  <si>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</si>
  <si>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</si>
  <si>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</si>
  <si>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</si>
  <si>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</si>
  <si>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</si>
  <si>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</si>
  <si>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</si>
  <si>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</si>
  <si>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</si>
  <si>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</si>
  <si>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</si>
  <si>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</si>
  <si>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</si>
  <si>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</si>
  <si>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</si>
  <si>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</si>
  <si>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</si>
  <si>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</si>
  <si>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</si>
  <si>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</si>
  <si>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</si>
  <si>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</si>
  <si>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</si>
  <si>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</si>
  <si>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</si>
  <si>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</si>
  <si>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</si>
  <si>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</si>
  <si>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</si>
  <si>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</si>
  <si>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</si>
  <si>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</si>
  <si>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</si>
  <si>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</si>
  <si>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</si>
  <si>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</si>
  <si>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</si>
  <si>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</si>
  <si>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</si>
  <si>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</si>
  <si>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</si>
  <si>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</si>
  <si>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</si>
  <si>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</si>
  <si>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</si>
  <si>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</si>
  <si>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</si>
  <si>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</si>
  <si>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</si>
  <si>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</si>
  <si>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</si>
  <si>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</si>
  <si>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</si>
  <si>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</si>
  <si>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</si>
  <si>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</si>
  <si>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</si>
  <si>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</si>
  <si>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</si>
  <si>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</si>
  <si>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</si>
  <si>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</si>
  <si>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</si>
  <si>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</si>
  <si>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</si>
  <si>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</si>
  <si>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</si>
  <si>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</si>
  <si>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</si>
  <si>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</si>
  <si>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</si>
  <si>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</si>
  <si>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</si>
  <si>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</si>
  <si>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</si>
  <si>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</si>
  <si>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</si>
  <si>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</si>
  <si>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</si>
  <si>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</si>
  <si>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</si>
  <si>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</si>
  <si>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</si>
  <si>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</si>
  <si>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</si>
  <si>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</si>
  <si>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</si>
  <si>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</si>
  <si>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</si>
  <si>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</si>
  <si>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</si>
  <si>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</si>
  <si>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</si>
  <si>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</si>
  <si>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</si>
  <si>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</si>
  <si>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</si>
  <si>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</si>
  <si>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</si>
  <si>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</si>
  <si>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</si>
  <si>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</si>
  <si>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</si>
  <si>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</si>
  <si>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</si>
  <si>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</si>
  <si>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</si>
  <si>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</si>
  <si>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</si>
  <si>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</si>
  <si>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</si>
  <si>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</si>
  <si>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</si>
  <si>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</si>
  <si>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</si>
  <si>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</si>
  <si>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</si>
  <si>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</si>
  <si>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</si>
  <si>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</si>
  <si>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</si>
  <si>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</si>
  <si>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</si>
  <si>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</si>
  <si>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</si>
  <si>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</si>
  <si>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</si>
  <si>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</si>
  <si>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</si>
  <si>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</si>
  <si>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</si>
  <si>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</si>
  <si>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</si>
  <si>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</si>
  <si>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</si>
  <si>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</si>
  <si>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</si>
  <si>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</si>
  <si>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</si>
  <si>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</si>
  <si>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</si>
  <si>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</si>
  <si>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</si>
  <si>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</si>
  <si>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</si>
  <si>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</si>
  <si>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</si>
  <si>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</si>
  <si>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</si>
  <si>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</si>
  <si>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</si>
  <si>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</si>
  <si>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</si>
  <si>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</si>
  <si>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</si>
  <si>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</si>
  <si>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</si>
  <si>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</si>
  <si>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</si>
  <si>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</si>
  <si>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</si>
  <si>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</si>
  <si>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</si>
  <si>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</si>
  <si>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</si>
  <si>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</si>
  <si>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</si>
  <si>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</si>
  <si>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</si>
  <si>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</si>
  <si>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</si>
  <si>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</si>
  <si>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</si>
  <si>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</si>
  <si>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</si>
  <si>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</si>
  <si>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</si>
  <si>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</si>
  <si>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</si>
  <si>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</si>
  <si>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</si>
  <si>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</si>
  <si>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</si>
  <si>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</si>
  <si>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</si>
  <si>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</si>
  <si>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</si>
  <si>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</si>
  <si>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</si>
  <si>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</si>
  <si>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</si>
  <si>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</si>
  <si>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</si>
  <si>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</si>
  <si>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</si>
  <si>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</si>
  <si>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</si>
  <si>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</si>
  <si>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</si>
  <si>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</si>
  <si>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</si>
  <si>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</si>
  <si>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</si>
  <si>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</si>
  <si>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</si>
  <si>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</si>
  <si>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</si>
  <si>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</si>
  <si>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</si>
  <si>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</si>
  <si>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</si>
  <si>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</si>
  <si>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</si>
  <si>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</si>
  <si>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</si>
  <si>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</si>
  <si>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</si>
  <si>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</si>
  <si>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</si>
  <si>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</si>
  <si>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</si>
  <si>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</si>
  <si>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</si>
  <si>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</si>
  <si>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</si>
  <si>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</si>
  <si>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</si>
  <si>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</si>
  <si>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</si>
  <si>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</si>
  <si>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</si>
  <si>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</si>
  <si>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</si>
  <si>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</si>
  <si>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</si>
  <si>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</si>
  <si>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</si>
  <si>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</si>
  <si>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</si>
  <si>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</si>
  <si>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</si>
  <si>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</si>
  <si>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</si>
  <si>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</si>
  <si>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</si>
  <si>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</si>
  <si>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</si>
  <si>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</si>
  <si>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</si>
  <si>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</si>
  <si>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</si>
  <si>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</si>
  <si>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</si>
  <si>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</si>
  <si>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</si>
  <si>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</si>
  <si>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</si>
  <si>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</si>
  <si>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</si>
  <si>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</si>
  <si>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</si>
  <si>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</si>
  <si>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</si>
  <si>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</si>
  <si>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</si>
  <si>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</si>
  <si>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</si>
  <si>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</si>
  <si>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</si>
  <si>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</si>
  <si>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</si>
  <si>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</si>
  <si>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</si>
  <si>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</si>
  <si>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</si>
  <si>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</si>
  <si>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</si>
  <si>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</si>
  <si>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</si>
  <si>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</si>
  <si>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</si>
  <si>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</si>
  <si>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</si>
  <si>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</si>
  <si>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</si>
  <si>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</si>
  <si>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</si>
  <si>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</si>
  <si>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</si>
  <si>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</si>
  <si>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</si>
  <si>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</si>
  <si>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</si>
  <si>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</si>
  <si>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</si>
  <si>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</si>
  <si>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</si>
  <si>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</si>
  <si>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</si>
  <si>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</si>
  <si>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</si>
  <si>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</si>
  <si>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</si>
  <si>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</si>
  <si>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</si>
  <si>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</si>
  <si>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</si>
  <si>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</si>
  <si>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</si>
  <si>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</si>
  <si>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</si>
  <si>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</si>
  <si>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</si>
  <si>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</si>
  <si>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</si>
  <si>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</si>
  <si>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</si>
  <si>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</si>
  <si>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</si>
  <si>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</si>
  <si>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</si>
  <si>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</si>
  <si>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</si>
  <si>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</si>
  <si>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</si>
  <si>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</si>
  <si>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</si>
  <si>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</si>
  <si>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</si>
  <si>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</si>
  <si>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</si>
  <si>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</si>
  <si>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</si>
  <si>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</si>
  <si>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</si>
  <si>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</si>
  <si>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</si>
  <si>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</si>
  <si>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</si>
  <si>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</si>
  <si>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</si>
  <si>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</si>
  <si>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</si>
  <si>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</si>
  <si>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</si>
  <si>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</si>
  <si>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</si>
  <si>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</si>
  <si>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</si>
  <si>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</si>
  <si>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</si>
  <si>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</si>
  <si>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</si>
  <si>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</si>
  <si>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</si>
  <si>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</si>
  <si>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</si>
  <si>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</si>
  <si>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</si>
  <si>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</si>
  <si>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</si>
  <si>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</si>
  <si>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</si>
  <si>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</si>
  <si>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</si>
  <si>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</si>
  <si>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</si>
  <si>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</si>
  <si>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</si>
  <si>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</si>
  <si>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</si>
  <si>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</si>
  <si>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</si>
  <si>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</si>
  <si>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</si>
  <si>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</si>
  <si>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</si>
  <si>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</si>
  <si>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</si>
  <si>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</si>
  <si>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</si>
  <si>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</si>
  <si>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</si>
  <si>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</si>
  <si>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</si>
  <si>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</si>
  <si>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</si>
  <si>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</si>
  <si>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</si>
  <si>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</si>
  <si>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</si>
  <si>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</si>
  <si>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</si>
  <si>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</si>
  <si>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</si>
  <si>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</si>
  <si>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</si>
  <si>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</si>
  <si>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</si>
  <si>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</si>
  <si>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</si>
  <si>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</si>
  <si>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</si>
  <si>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</si>
  <si>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</si>
  <si>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</si>
  <si>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</si>
  <si>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</si>
  <si>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</si>
  <si>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</si>
  <si>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</si>
  <si>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</si>
  <si>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</si>
  <si>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</si>
  <si>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</si>
  <si>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</si>
  <si>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</si>
  <si>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</si>
  <si>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</si>
  <si>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</si>
  <si>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</si>
  <si>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</si>
  <si>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</si>
  <si>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</si>
  <si>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</si>
  <si>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</si>
  <si>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</si>
  <si>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</si>
  <si>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</si>
  <si>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</si>
  <si>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</si>
  <si>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</si>
  <si>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</si>
  <si>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</si>
  <si>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</si>
  <si>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</si>
  <si>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</si>
  <si>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</si>
  <si>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</si>
  <si>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</si>
  <si>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</si>
  <si>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</si>
  <si>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</si>
  <si>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</si>
  <si>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</si>
  <si>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</si>
  <si>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</si>
  <si>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</si>
  <si>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</si>
  <si>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</si>
  <si>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</si>
  <si>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</si>
  <si>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</si>
  <si>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</si>
  <si>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</si>
  <si>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</si>
  <si>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</si>
  <si>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</si>
  <si>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</si>
  <si>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</si>
  <si>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</si>
  <si>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</si>
  <si>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</si>
  <si>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</si>
  <si>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</si>
  <si>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</si>
  <si>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</si>
  <si>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</si>
  <si>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</si>
  <si>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</si>
  <si>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</si>
  <si>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</si>
  <si>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</si>
  <si>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</si>
  <si>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</si>
  <si>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</si>
  <si>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</si>
  <si>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</si>
  <si>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</si>
  <si>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</si>
  <si>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</si>
  <si>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</si>
  <si>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</si>
  <si>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</si>
  <si>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</si>
  <si>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</si>
  <si>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</si>
  <si>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</si>
  <si>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</si>
  <si>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</si>
  <si>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</si>
  <si>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</si>
  <si>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</si>
  <si>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</si>
  <si>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</si>
  <si>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</si>
  <si>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</si>
  <si>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</si>
  <si>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</si>
  <si>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</si>
  <si>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</si>
  <si>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</si>
  <si>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</si>
  <si>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</si>
  <si>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</si>
  <si>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</si>
  <si>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</si>
  <si>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</si>
  <si>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</si>
  <si>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</si>
  <si>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</si>
  <si>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</si>
  <si>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</si>
  <si>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</si>
  <si>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</si>
  <si>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</si>
  <si>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</si>
  <si>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</si>
  <si>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</si>
  <si>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</si>
  <si>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</si>
  <si>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</si>
  <si>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</si>
  <si>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</si>
  <si>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</si>
  <si>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</si>
  <si>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</si>
  <si>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</si>
  <si>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</si>
  <si>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</si>
  <si>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</si>
  <si>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</si>
  <si>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</si>
  <si>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</si>
  <si>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</si>
  <si>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</si>
  <si>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</si>
  <si>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</si>
  <si>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</si>
  <si>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</si>
  <si>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</si>
  <si>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</si>
  <si>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</si>
  <si>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</si>
  <si>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</si>
  <si>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</si>
  <si>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</si>
  <si>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</si>
  <si>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</si>
  <si>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</si>
  <si>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</si>
  <si>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</si>
  <si>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</si>
  <si>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</si>
  <si>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</si>
  <si>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</si>
  <si>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</si>
  <si>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</si>
  <si>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</si>
  <si>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</si>
  <si>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</si>
  <si>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</si>
  <si>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</si>
  <si>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</si>
  <si>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</si>
  <si>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</si>
  <si>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</si>
  <si>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</si>
  <si>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</si>
  <si>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</si>
  <si>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</si>
  <si>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</si>
  <si>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</si>
  <si>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</si>
  <si>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</si>
  <si>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</si>
  <si>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</si>
  <si>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</si>
  <si>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</si>
  <si>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</si>
  <si>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</si>
  <si>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</si>
  <si>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</si>
  <si>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</si>
  <si>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</si>
  <si>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</si>
  <si>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</si>
  <si>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</si>
  <si>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</si>
  <si>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</si>
  <si>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</si>
  <si>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</si>
  <si>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</si>
  <si>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</si>
  <si>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</si>
  <si>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</si>
  <si>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</si>
  <si>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</si>
  <si>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</si>
  <si>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</si>
  <si>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</si>
  <si>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</si>
  <si>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</si>
  <si>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</si>
  <si>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</si>
  <si>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</si>
  <si>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</si>
  <si>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</si>
  <si>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</si>
  <si>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</si>
  <si>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</si>
  <si>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</si>
  <si>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</si>
  <si>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</si>
  <si>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</si>
  <si>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</si>
  <si>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</si>
  <si>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</si>
  <si>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</si>
  <si>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</si>
  <si>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</si>
  <si>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</si>
  <si>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</si>
  <si>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</si>
  <si>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</si>
  <si>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</si>
  <si>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</si>
  <si>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</si>
  <si>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</si>
  <si>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</si>
  <si>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</si>
  <si>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</si>
  <si>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</si>
  <si>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</si>
  <si>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</si>
  <si>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</si>
  <si>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</si>
  <si>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</si>
  <si>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</si>
  <si>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</si>
  <si>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</si>
  <si>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</si>
  <si>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</si>
  <si>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</si>
  <si>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</si>
  <si>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</si>
  <si>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</si>
  <si>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</si>
  <si>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</si>
  <si>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</si>
  <si>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</si>
  <si>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</si>
  <si>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</si>
  <si>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</si>
  <si>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</si>
  <si>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</si>
  <si>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</si>
  <si>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</si>
  <si>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</si>
  <si>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</si>
  <si>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</si>
  <si>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</si>
  <si>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</si>
  <si>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</si>
  <si>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</si>
  <si>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</si>
  <si>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</si>
  <si>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</si>
  <si>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</si>
  <si>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</si>
  <si>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</si>
  <si>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</si>
  <si>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</si>
  <si>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</si>
  <si>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</si>
  <si>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</si>
  <si>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</si>
  <si>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</si>
  <si>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</si>
  <si>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</si>
  <si>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</si>
  <si>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</si>
  <si>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</si>
  <si>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</si>
  <si>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</si>
  <si>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</si>
  <si>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</si>
  <si>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</si>
  <si>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</si>
  <si>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</si>
  <si>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</si>
  <si>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</si>
  <si>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</si>
  <si>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</si>
  <si>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</si>
  <si>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</si>
  <si>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</si>
  <si>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</si>
  <si>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</si>
  <si>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</si>
  <si>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</si>
  <si>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</si>
  <si>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</si>
  <si>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</si>
  <si>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</si>
  <si>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</si>
  <si>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</si>
  <si>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</si>
  <si>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</si>
  <si>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</si>
  <si>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</si>
  <si>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</si>
  <si>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</si>
  <si>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</si>
  <si>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</si>
  <si>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</si>
  <si>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</si>
  <si>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</si>
  <si>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</si>
  <si>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</si>
  <si>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</si>
  <si>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</si>
  <si>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</si>
  <si>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</si>
  <si>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</si>
  <si>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</si>
  <si>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</si>
  <si>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</si>
  <si>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</si>
  <si>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</si>
  <si>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</si>
  <si>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</si>
  <si>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</si>
  <si>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</si>
  <si>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</si>
  <si>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</si>
  <si>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</si>
  <si>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</si>
  <si>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</si>
  <si>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</si>
  <si>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</si>
  <si>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</si>
  <si>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</si>
  <si>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</si>
  <si>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</si>
  <si>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</si>
  <si>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</si>
  <si>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</si>
  <si>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</si>
  <si>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</si>
  <si>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</si>
  <si>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</si>
  <si>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</si>
  <si>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</si>
  <si>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</si>
  <si>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</si>
  <si>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</si>
  <si>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</si>
  <si>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</si>
  <si>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</si>
  <si>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</si>
  <si>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</si>
  <si>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</si>
  <si>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</si>
  <si>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</si>
  <si>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</si>
  <si>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</si>
  <si>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</si>
  <si>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</si>
  <si>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</si>
  <si>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</si>
  <si>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</si>
  <si>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</si>
  <si>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</si>
  <si>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</si>
  <si>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</si>
  <si>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</si>
  <si>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</si>
  <si>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</si>
  <si>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</si>
  <si>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</si>
  <si>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</si>
  <si>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</si>
  <si>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</si>
  <si>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</si>
  <si>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</si>
  <si>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</si>
  <si>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</si>
  <si>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</si>
  <si>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</si>
  <si>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</si>
  <si>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</si>
  <si>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</si>
  <si>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</si>
  <si>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</si>
  <si>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</si>
  <si>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</si>
  <si>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</si>
  <si>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</si>
  <si>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</si>
  <si>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</si>
  <si>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</si>
  <si>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</si>
  <si>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</si>
  <si>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</si>
  <si>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</si>
  <si>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</si>
  <si>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</si>
  <si>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</si>
  <si>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</si>
  <si>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</si>
  <si>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</si>
  <si>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</si>
  <si>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</si>
  <si>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</si>
  <si>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</si>
  <si>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</si>
  <si>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</si>
  <si>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</si>
  <si>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</si>
  <si>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</si>
  <si>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</si>
  <si>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</si>
  <si>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</si>
  <si>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</si>
  <si>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</si>
  <si>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</si>
  <si>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</si>
  <si>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</si>
  <si>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</si>
  <si>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</si>
  <si>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</si>
  <si>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</si>
  <si>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</si>
  <si>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</si>
  <si>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</si>
  <si>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</si>
  <si>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</si>
  <si>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</si>
  <si>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</si>
  <si>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</si>
  <si>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</si>
  <si>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</si>
  <si>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</si>
  <si>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</si>
  <si>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</si>
  <si>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</si>
  <si>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</si>
  <si>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</si>
  <si>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</si>
  <si>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</si>
  <si>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</si>
  <si>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</si>
  <si>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</si>
  <si>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</si>
  <si>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</si>
  <si>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</si>
  <si>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</si>
  <si>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</si>
  <si>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</si>
  <si>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</si>
  <si>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</si>
  <si>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</si>
  <si>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</si>
  <si>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</si>
  <si>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</si>
  <si>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</si>
  <si>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</si>
  <si>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</si>
  <si>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</si>
  <si>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</si>
  <si>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</si>
  <si>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</si>
  <si>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</si>
  <si>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</si>
  <si>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</si>
  <si>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</si>
  <si>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</si>
  <si>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</si>
  <si>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</si>
  <si>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</si>
  <si>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</si>
  <si>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</si>
  <si>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</si>
  <si>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</si>
  <si>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</si>
  <si>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</si>
  <si>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</si>
  <si>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</si>
  <si>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</si>
  <si>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</si>
  <si>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</si>
  <si>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</si>
  <si>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</si>
  <si>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</si>
  <si>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</si>
  <si>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</si>
  <si>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</si>
  <si>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</si>
  <si>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</si>
  <si>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</si>
  <si>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</si>
  <si>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</si>
  <si>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</si>
  <si>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</si>
  <si>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</si>
  <si>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</si>
  <si>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</si>
  <si>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</si>
  <si>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</si>
  <si>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</si>
  <si>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</si>
  <si>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</si>
  <si>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</si>
  <si>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</si>
  <si>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</si>
  <si>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</si>
  <si>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</si>
  <si>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</si>
  <si>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</si>
  <si>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</si>
  <si>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</si>
  <si>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</si>
  <si>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</si>
  <si>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</si>
  <si>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</si>
  <si>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</si>
  <si>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</si>
  <si>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</si>
  <si>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</si>
  <si>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</si>
  <si>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</si>
  <si>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</si>
  <si>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</si>
  <si>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</si>
  <si>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</si>
  <si>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</si>
  <si>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</si>
  <si>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</si>
  <si>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</si>
  <si>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</si>
  <si>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</si>
  <si>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</si>
  <si>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</si>
  <si>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</si>
  <si>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</si>
  <si>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</si>
  <si>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</si>
  <si>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</si>
  <si>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</si>
  <si>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</si>
  <si>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</si>
  <si>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</si>
  <si>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</si>
  <si>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</si>
  <si>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</si>
  <si>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</si>
  <si>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</si>
  <si>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</si>
  <si>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</si>
  <si>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</si>
  <si>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</si>
  <si>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</si>
  <si>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</si>
  <si>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</si>
  <si>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</si>
  <si>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</si>
  <si>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</si>
  <si>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</si>
  <si>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</si>
  <si>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</si>
  <si>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</si>
  <si>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</si>
  <si>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</si>
  <si>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</si>
  <si>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</si>
  <si>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</si>
  <si>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</si>
  <si>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</si>
  <si>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</si>
  <si>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</si>
  <si>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</si>
  <si>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</si>
  <si>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</si>
  <si>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</si>
  <si>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</si>
  <si>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</si>
  <si>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</si>
  <si>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</si>
  <si>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</si>
  <si>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</si>
  <si>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</si>
  <si>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</si>
  <si>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</si>
  <si>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</si>
  <si>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</si>
  <si>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</si>
  <si>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</si>
  <si>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</si>
  <si>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</si>
  <si>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</si>
  <si>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</si>
  <si>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</si>
  <si>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</si>
  <si>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</si>
  <si>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</si>
  <si>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</si>
  <si>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</si>
  <si>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</si>
  <si>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</si>
  <si>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</si>
  <si>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</si>
  <si>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</si>
  <si>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</si>
  <si>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</si>
  <si>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</si>
  <si>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</si>
  <si>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</si>
  <si>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</si>
  <si>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</si>
  <si>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</si>
  <si>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</si>
  <si>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</si>
  <si>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</si>
  <si>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</si>
  <si>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</si>
  <si>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</si>
  <si>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</si>
  <si>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</si>
  <si>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</si>
  <si>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</si>
  <si>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</si>
  <si>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</si>
  <si>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</si>
  <si>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</si>
  <si>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</si>
  <si>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</si>
  <si>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</si>
  <si>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</si>
  <si>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</si>
  <si>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</si>
  <si>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</si>
  <si>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</si>
  <si>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</si>
  <si>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</si>
  <si>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</si>
  <si>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</si>
  <si>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</si>
  <si>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</si>
  <si>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</si>
  <si>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</si>
  <si>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</si>
  <si>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</si>
  <si>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</si>
  <si>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</si>
  <si>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</si>
  <si>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</si>
  <si>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</si>
  <si>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</si>
  <si>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</si>
  <si>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</si>
  <si>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</si>
  <si>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</si>
  <si>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</si>
  <si>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</si>
  <si>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</si>
  <si>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</si>
  <si>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</si>
  <si>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</si>
  <si>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</si>
  <si>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</si>
  <si>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</si>
  <si>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</si>
  <si>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</si>
  <si>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</si>
  <si>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</si>
  <si>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</si>
  <si>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</si>
  <si>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</si>
  <si>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</si>
  <si>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</si>
  <si>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</si>
  <si>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</si>
  <si>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</si>
  <si>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</si>
  <si>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</si>
  <si>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</si>
  <si>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</si>
  <si>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</si>
  <si>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</si>
  <si>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</si>
  <si>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</si>
  <si>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</si>
  <si>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</si>
  <si>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</si>
  <si>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</si>
  <si>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</si>
  <si>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</si>
  <si>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</si>
  <si>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</si>
  <si>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</si>
  <si>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</si>
  <si>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</si>
  <si>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</si>
  <si>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</si>
  <si>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</si>
  <si>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</si>
  <si>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</si>
  <si>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</si>
  <si>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</si>
  <si>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</si>
  <si>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</si>
  <si>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</si>
  <si>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</si>
  <si>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</si>
  <si>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</si>
  <si>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</si>
  <si>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</si>
  <si>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</si>
  <si>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</si>
  <si>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</si>
  <si>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</si>
  <si>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</si>
  <si>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</si>
  <si>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</si>
  <si>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</si>
  <si>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</si>
  <si>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</si>
  <si>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</si>
  <si>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</si>
  <si>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</si>
  <si>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</si>
  <si>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</si>
  <si>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</si>
  <si>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</si>
  <si>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</si>
  <si>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</si>
  <si>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</si>
  <si>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</si>
  <si>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</si>
  <si>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</si>
  <si>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</si>
  <si>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</si>
  <si>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</si>
  <si>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</si>
  <si>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</si>
  <si>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</si>
  <si>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</si>
  <si>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</si>
  <si>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</si>
  <si>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</si>
  <si>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</si>
  <si>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</si>
  <si>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</si>
  <si>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</si>
  <si>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</si>
  <si>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</si>
  <si>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</si>
  <si>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</si>
  <si>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</si>
  <si>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</si>
  <si>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</si>
  <si>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</si>
  <si>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</si>
  <si>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</si>
  <si>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</si>
  <si>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</si>
  <si>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</si>
  <si>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</si>
  <si>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</si>
  <si>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</si>
  <si>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</si>
  <si>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</si>
  <si>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</si>
  <si>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</si>
  <si>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</si>
  <si>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</si>
  <si>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</si>
  <si>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</si>
  <si>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</si>
  <si>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</si>
  <si>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</si>
  <si>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</si>
  <si>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</si>
  <si>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</si>
  <si>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</si>
  <si>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</si>
  <si>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</si>
  <si>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</si>
  <si>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</si>
  <si>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</si>
  <si>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</si>
  <si>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</si>
  <si>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</si>
  <si>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</si>
  <si>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</si>
  <si>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</si>
  <si>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</si>
  <si>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</si>
  <si>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</si>
  <si>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</si>
  <si>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</si>
  <si>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</si>
  <si>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</si>
  <si>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</si>
  <si>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</si>
  <si>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</si>
  <si>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</si>
  <si>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</si>
  <si>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</si>
  <si>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</si>
  <si>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</si>
  <si>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</si>
  <si>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</si>
  <si>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</si>
  <si>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</si>
  <si>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</si>
  <si>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</si>
  <si>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</si>
  <si>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</si>
  <si>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</si>
  <si>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</si>
  <si>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</si>
  <si>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</si>
  <si>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</si>
  <si>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</si>
  <si>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</si>
  <si>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</si>
  <si>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</si>
  <si>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</si>
  <si>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</si>
  <si>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</si>
  <si>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</si>
  <si>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</si>
  <si>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</si>
  <si>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</si>
  <si>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</si>
  <si>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</si>
  <si>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</si>
  <si>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</si>
  <si>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</si>
  <si>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</si>
  <si>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</si>
  <si>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</si>
  <si>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</si>
  <si>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</si>
  <si>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</si>
  <si>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</si>
  <si>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</si>
  <si>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</si>
  <si>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</si>
  <si>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</si>
  <si>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</si>
  <si>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</si>
  <si>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</si>
  <si>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</si>
  <si>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</si>
  <si>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</si>
  <si>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</si>
  <si>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</si>
  <si>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</si>
  <si>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</si>
  <si>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</si>
  <si>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</si>
  <si>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</si>
  <si>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</si>
  <si>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</si>
  <si>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</si>
  <si>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</si>
  <si>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</si>
  <si>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</si>
  <si>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</si>
  <si>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</si>
  <si>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</si>
  <si>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</si>
  <si>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</si>
  <si>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</si>
  <si>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</si>
  <si>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</si>
  <si>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</si>
  <si>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</si>
  <si>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</si>
  <si>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</si>
  <si>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</si>
  <si>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</si>
  <si>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</si>
  <si>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</si>
  <si>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</si>
  <si>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</si>
  <si>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</si>
  <si>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</si>
  <si>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</si>
  <si>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</si>
  <si>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</si>
  <si>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</si>
  <si>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</si>
  <si>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</si>
  <si>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</si>
  <si>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</si>
  <si>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</si>
  <si>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</si>
  <si>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</si>
  <si>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</si>
  <si>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</si>
  <si>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</si>
  <si>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</si>
  <si>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</si>
  <si>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</si>
  <si>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</si>
  <si>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</si>
  <si>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</si>
  <si>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</si>
  <si>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</si>
  <si>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</si>
  <si>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</si>
  <si>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</si>
  <si>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</si>
  <si>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</si>
  <si>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</si>
  <si>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</si>
  <si>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</si>
  <si>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</si>
  <si>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</si>
  <si>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</si>
  <si>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</si>
  <si>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</si>
  <si>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</si>
  <si>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</si>
  <si>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</si>
  <si>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</si>
  <si>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</si>
  <si>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</si>
  <si>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</si>
  <si>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</si>
  <si>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</si>
  <si>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</si>
  <si>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</si>
  <si>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</si>
  <si>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</si>
  <si>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</si>
  <si>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</si>
  <si>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</si>
  <si>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</si>
  <si>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</si>
  <si>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</si>
  <si>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</si>
  <si>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</si>
  <si>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</si>
  <si>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</si>
  <si>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</si>
  <si>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</si>
  <si>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</si>
  <si>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</si>
  <si>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</si>
  <si>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</si>
  <si>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</si>
  <si>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</si>
  <si>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</si>
  <si>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</si>
  <si>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</si>
  <si>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</si>
  <si>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</si>
  <si>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</si>
  <si>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</si>
  <si>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</si>
  <si>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</si>
  <si>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</si>
  <si>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</si>
  <si>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</si>
  <si>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</si>
  <si>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</si>
  <si>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</si>
  <si>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</si>
  <si>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</si>
  <si>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</si>
  <si>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</si>
  <si>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</si>
  <si>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</si>
  <si>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</si>
  <si>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</si>
  <si>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</si>
  <si>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</si>
  <si>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</si>
  <si>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</si>
  <si>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</si>
  <si>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</si>
  <si>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</si>
  <si>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</si>
  <si>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</si>
  <si>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</si>
  <si>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</si>
  <si>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</si>
  <si>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</si>
  <si>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</si>
  <si>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</si>
  <si>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</si>
  <si>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</si>
  <si>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</si>
  <si>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</si>
  <si>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</si>
  <si>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</si>
  <si>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</si>
  <si>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</si>
  <si>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</si>
  <si>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</si>
  <si>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</si>
  <si>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</si>
  <si>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</si>
  <si>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</si>
  <si>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</si>
  <si>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</si>
  <si>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</si>
  <si>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</si>
  <si>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</si>
  <si>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</si>
  <si>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</si>
  <si>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</si>
  <si>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</si>
  <si>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</si>
  <si>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</si>
  <si>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</si>
  <si>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</si>
  <si>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</si>
  <si>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</si>
  <si>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</si>
  <si>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</si>
  <si>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</si>
  <si>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</si>
  <si>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</si>
  <si>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</si>
  <si>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</si>
  <si>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</si>
  <si>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</si>
  <si>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</si>
  <si>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</si>
  <si>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</si>
  <si>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</si>
  <si>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</si>
  <si>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</si>
  <si>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</si>
  <si>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</si>
  <si>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</si>
  <si>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</si>
  <si>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</si>
  <si>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</si>
  <si>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</si>
  <si>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</si>
  <si>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</si>
  <si>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</si>
  <si>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</si>
  <si>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</si>
  <si>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</si>
  <si>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</si>
  <si>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</si>
  <si>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</si>
  <si>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</si>
  <si>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</si>
  <si>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</si>
  <si>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</si>
  <si>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</si>
  <si>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</si>
  <si>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</si>
  <si>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</si>
  <si>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</si>
  <si>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</si>
  <si>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</si>
  <si>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</si>
  <si>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</si>
  <si>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</si>
  <si>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</si>
  <si>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</si>
  <si>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</si>
  <si>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</si>
  <si>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</si>
  <si>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</si>
  <si>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</si>
  <si>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</si>
  <si>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</si>
  <si>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</si>
  <si>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</si>
  <si>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</si>
  <si>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</si>
  <si>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</si>
  <si>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</si>
  <si>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</si>
  <si>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</si>
  <si>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</si>
  <si>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</si>
  <si>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</si>
  <si>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</si>
  <si>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</si>
  <si>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</si>
  <si>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</si>
  <si>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</si>
  <si>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</si>
  <si>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</si>
  <si>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</si>
  <si>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</si>
  <si>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</si>
  <si>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</si>
  <si>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</si>
  <si>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</si>
  <si>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</si>
  <si>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</si>
  <si>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</si>
  <si>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</si>
  <si>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</si>
  <si>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</si>
  <si>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</si>
  <si>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</si>
  <si>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</si>
  <si>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</si>
  <si>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</si>
  <si>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</si>
  <si>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</si>
  <si>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</si>
  <si>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</si>
  <si>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</si>
  <si>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</si>
  <si>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</si>
  <si>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</si>
  <si>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</si>
  <si>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</si>
  <si>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</si>
  <si>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</si>
  <si>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</si>
  <si>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</si>
  <si>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</si>
  <si>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</si>
  <si>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</si>
  <si>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</si>
  <si>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</si>
  <si>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</si>
  <si>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</si>
  <si>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</si>
  <si>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</si>
  <si>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</si>
  <si>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</si>
  <si>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</si>
  <si>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</si>
  <si>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</si>
  <si>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</si>
  <si>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</si>
  <si>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</si>
  <si>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</si>
  <si>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</si>
  <si>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</si>
  <si>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</si>
  <si>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</si>
  <si>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</si>
  <si>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</si>
  <si>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</si>
  <si>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</si>
  <si>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</si>
  <si>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</si>
  <si>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</si>
  <si>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</si>
  <si>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</si>
  <si>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</si>
  <si>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</si>
  <si>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</si>
  <si>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</si>
  <si>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</si>
  <si>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</si>
  <si>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</si>
  <si>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</si>
  <si>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</si>
  <si>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</si>
  <si>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</si>
  <si>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</si>
  <si>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</si>
  <si>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</si>
  <si>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</si>
  <si>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</si>
  <si>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</si>
  <si>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</si>
  <si>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</si>
  <si>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</si>
  <si>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</si>
  <si>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</si>
  <si>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</si>
  <si>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</si>
  <si>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</si>
  <si>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</si>
  <si>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</si>
  <si>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</si>
  <si>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</si>
  <si>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</si>
  <si>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</si>
  <si>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</si>
  <si>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</si>
  <si>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</si>
  <si>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</si>
  <si>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</si>
  <si>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</si>
  <si>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</si>
  <si>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</si>
  <si>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</si>
  <si>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</si>
  <si>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</si>
  <si>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</si>
  <si>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</si>
  <si>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</si>
  <si>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</si>
  <si>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</si>
  <si>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</si>
  <si>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</si>
  <si>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</si>
  <si>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</si>
  <si>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</si>
  <si>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</si>
  <si>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</si>
  <si>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</si>
  <si>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</si>
  <si>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</si>
  <si>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</si>
  <si>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</si>
  <si>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</si>
  <si>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</si>
  <si>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</si>
  <si>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</si>
  <si>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</si>
  <si>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</si>
  <si>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</si>
  <si>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</si>
  <si>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</si>
  <si>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</si>
  <si>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</si>
  <si>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</si>
  <si>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</si>
  <si>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</si>
  <si>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</si>
  <si>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</si>
  <si>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</si>
  <si>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</si>
  <si>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</si>
  <si>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</si>
  <si>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</si>
  <si>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</si>
  <si>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</si>
  <si>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</si>
  <si>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</si>
  <si>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</si>
  <si>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</si>
  <si>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</si>
  <si>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</si>
  <si>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</si>
  <si>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</si>
  <si>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</si>
  <si>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</si>
  <si>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</si>
  <si>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</si>
  <si>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</si>
  <si>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</si>
  <si>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</si>
  <si>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</si>
  <si>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</si>
  <si>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</si>
  <si>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</si>
  <si>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</si>
  <si>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</si>
  <si>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</si>
  <si>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</si>
  <si>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</si>
  <si>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</si>
  <si>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</si>
  <si>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</si>
  <si>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</si>
  <si>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</si>
  <si>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</si>
  <si>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</si>
  <si>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</si>
  <si>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</si>
  <si>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</si>
  <si>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</si>
  <si>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</si>
  <si>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</si>
  <si>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</si>
  <si>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</si>
  <si>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</si>
  <si>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</si>
  <si>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</si>
  <si>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</si>
  <si>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</si>
  <si>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</si>
  <si>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</si>
  <si>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</si>
  <si>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</si>
  <si>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</si>
  <si>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</si>
  <si>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</si>
  <si>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</si>
  <si>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</si>
  <si>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</si>
  <si>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</si>
  <si>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</si>
  <si>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</si>
  <si>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</si>
  <si>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</si>
  <si>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</si>
  <si>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</si>
  <si>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</si>
  <si>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</si>
  <si>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</si>
  <si>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</si>
  <si>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</si>
  <si>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</si>
  <si>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</si>
  <si>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</si>
  <si>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</si>
  <si>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</si>
  <si>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</si>
  <si>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</si>
  <si>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</si>
  <si>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</si>
  <si>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</si>
  <si>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</si>
  <si>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</si>
  <si>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</si>
  <si>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</si>
  <si>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</si>
  <si>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</si>
  <si>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</si>
  <si>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</si>
  <si>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</si>
  <si>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</si>
  <si>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</si>
  <si>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</si>
  <si>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</si>
  <si>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</si>
  <si>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</si>
  <si>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</si>
  <si>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</si>
  <si>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</si>
  <si>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</si>
  <si>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</si>
  <si>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</si>
  <si>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</si>
  <si>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</si>
  <si>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</si>
  <si>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</si>
  <si>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</si>
  <si>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</si>
  <si>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</si>
  <si>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</si>
  <si>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</si>
  <si>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</si>
  <si>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</si>
  <si>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</si>
  <si>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</si>
  <si>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</si>
  <si>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</si>
  <si>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</si>
  <si>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</si>
  <si>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</si>
  <si>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</si>
  <si>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</si>
  <si>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</si>
  <si>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</si>
  <si>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</si>
  <si>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</si>
  <si>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</si>
  <si>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</si>
  <si>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</si>
  <si>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</si>
  <si>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</si>
  <si>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</si>
  <si>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</si>
  <si>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</si>
  <si>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</si>
  <si>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</si>
  <si>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</si>
  <si>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</si>
  <si>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</si>
  <si>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</si>
  <si>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</si>
  <si>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</si>
  <si>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</si>
  <si>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</si>
  <si>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</si>
  <si>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</si>
  <si>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</si>
  <si>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</si>
  <si>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</si>
  <si>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</si>
  <si>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</si>
  <si>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</si>
  <si>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</si>
  <si>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</si>
  <si>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</si>
  <si>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</si>
  <si>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</si>
  <si>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</si>
  <si>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</si>
  <si>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</si>
  <si>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</si>
  <si>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</si>
  <si>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</si>
  <si>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</si>
  <si>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</si>
  <si>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</si>
  <si>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</si>
  <si>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</si>
  <si>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</si>
  <si>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</si>
  <si>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</si>
  <si>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</si>
  <si>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</si>
  <si>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</si>
  <si>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</si>
  <si>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</si>
  <si>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</si>
  <si>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</si>
  <si>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</si>
  <si>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</si>
  <si>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</si>
  <si>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</si>
  <si>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</si>
  <si>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</si>
  <si>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</si>
  <si>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</si>
  <si>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</si>
  <si>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</si>
  <si>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</si>
  <si>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</si>
  <si>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</si>
  <si>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</si>
  <si>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</si>
  <si>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</si>
  <si>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</si>
  <si>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</si>
  <si>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</si>
  <si>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</si>
  <si>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</si>
  <si>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</si>
  <si>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</si>
  <si>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</si>
  <si>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</si>
  <si>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</si>
  <si>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</si>
  <si>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</si>
  <si>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</si>
  <si>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</si>
  <si>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</si>
  <si>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</si>
  <si>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</si>
  <si>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</si>
  <si>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</si>
  <si>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</si>
  <si>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</si>
  <si>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</si>
  <si>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</si>
  <si>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</si>
  <si>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</si>
  <si>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</si>
  <si>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</si>
  <si>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</si>
  <si>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</si>
  <si>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</si>
  <si>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</si>
  <si>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</si>
  <si>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</si>
  <si>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</si>
  <si>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</si>
  <si>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</si>
  <si>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</si>
  <si>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</si>
  <si>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</si>
  <si>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</si>
  <si>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</si>
  <si>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</si>
  <si>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</si>
  <si>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</si>
  <si>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</si>
  <si>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</si>
  <si>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</si>
  <si>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</si>
  <si>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</si>
  <si>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</si>
  <si>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</si>
  <si>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</si>
  <si>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</si>
  <si>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</si>
  <si>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</si>
  <si>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</si>
  <si>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</si>
  <si>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</si>
  <si>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</si>
  <si>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</si>
  <si>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</si>
  <si>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</si>
  <si>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</si>
  <si>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</si>
  <si>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</si>
  <si>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</si>
  <si>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</si>
  <si>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</si>
  <si>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</si>
  <si>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</si>
  <si>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</si>
  <si>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</si>
  <si>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</si>
  <si>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</si>
  <si>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</si>
  <si>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</si>
  <si>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</si>
  <si>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</si>
  <si>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</si>
  <si>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</si>
  <si>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</si>
  <si>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</si>
  <si>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</si>
  <si>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</si>
  <si>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</si>
  <si>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</si>
  <si>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</si>
  <si>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</si>
  <si>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</si>
  <si>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</si>
  <si>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</si>
  <si>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</si>
  <si>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</si>
  <si>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</si>
  <si>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</si>
  <si>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</si>
  <si>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</si>
  <si>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</si>
  <si>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</si>
  <si>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</si>
  <si>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</si>
  <si>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</si>
  <si>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</si>
  <si>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</si>
  <si>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</si>
  <si>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</si>
  <si>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</si>
  <si>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</si>
  <si>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</si>
  <si>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</si>
  <si>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</si>
  <si>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</si>
  <si>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</si>
  <si>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</si>
  <si>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</si>
  <si>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</si>
  <si>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</si>
  <si>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</si>
  <si>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</si>
  <si>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</si>
  <si>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</si>
  <si>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</si>
  <si>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</si>
  <si>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</si>
  <si>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</si>
  <si>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</si>
  <si>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</si>
  <si>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</si>
  <si>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</si>
  <si>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</si>
  <si>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</si>
  <si>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</si>
  <si>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</si>
  <si>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</si>
  <si>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</si>
  <si>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</si>
  <si>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</si>
  <si>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</si>
  <si>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</si>
  <si>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</si>
  <si>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</si>
  <si>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</si>
  <si>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</si>
  <si>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</si>
  <si>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</si>
  <si>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</si>
  <si>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</si>
  <si>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</si>
  <si>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</si>
  <si>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</si>
  <si>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</si>
  <si>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</si>
  <si>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</si>
  <si>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</si>
  <si>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</si>
  <si>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</si>
  <si>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</si>
  <si>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</si>
  <si>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</si>
  <si>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</si>
  <si>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</si>
  <si>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</si>
  <si>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</si>
  <si>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</si>
  <si>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</si>
  <si>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</si>
  <si>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</si>
  <si>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</si>
  <si>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</si>
  <si>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</si>
  <si>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</si>
  <si>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</si>
  <si>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</si>
  <si>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</si>
  <si>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</si>
  <si>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</si>
  <si>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</si>
  <si>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</si>
  <si>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</si>
  <si>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</si>
  <si>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</si>
  <si>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</si>
  <si>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</si>
  <si>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</si>
  <si>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</si>
  <si>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</si>
  <si>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</si>
  <si>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</si>
  <si>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</si>
  <si>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</si>
  <si>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</si>
  <si>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</si>
  <si>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</si>
  <si>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</si>
  <si>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</si>
  <si>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</si>
  <si>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</si>
  <si>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</si>
  <si>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</si>
  <si>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</si>
  <si>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</si>
  <si>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</si>
  <si>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</si>
  <si>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</si>
  <si>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</si>
  <si>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</si>
  <si>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</si>
  <si>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</si>
  <si>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</si>
  <si>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</si>
  <si>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</si>
  <si>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</si>
  <si>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</si>
  <si>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</si>
  <si>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</si>
  <si>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</si>
  <si>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</si>
  <si>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</si>
  <si>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</si>
  <si>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</si>
  <si>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</si>
  <si>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</si>
  <si>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</si>
  <si>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</si>
  <si>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</si>
  <si>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</si>
  <si>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</si>
  <si>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</si>
  <si>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</si>
  <si>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</si>
  <si>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</si>
  <si>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</si>
  <si>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</si>
  <si>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</si>
  <si>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</si>
  <si>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</si>
  <si>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</si>
  <si>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</si>
  <si>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</si>
  <si>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</si>
  <si>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</si>
  <si>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</si>
  <si>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</si>
  <si>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</si>
  <si>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</si>
  <si>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</si>
  <si>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</si>
  <si>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</si>
  <si>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</si>
  <si>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</si>
  <si>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</si>
  <si>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</si>
  <si>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</si>
  <si>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</si>
  <si>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</si>
  <si>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</si>
  <si>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</si>
  <si>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</si>
  <si>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</si>
  <si>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</si>
  <si>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</si>
  <si>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</si>
  <si>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</si>
  <si>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</si>
  <si>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</si>
  <si>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</si>
  <si>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</si>
  <si>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</si>
  <si>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</si>
  <si>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</si>
  <si>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</si>
  <si>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</si>
  <si>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</si>
  <si>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</si>
  <si>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</si>
  <si>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</si>
  <si>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</si>
  <si>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</si>
  <si>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</si>
  <si>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</si>
  <si>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</si>
  <si>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</si>
  <si>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</si>
  <si>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</si>
  <si>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</si>
  <si>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</si>
  <si>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</si>
  <si>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</si>
  <si>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</si>
  <si>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</si>
  <si>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</si>
  <si>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</si>
  <si>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</si>
  <si>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</si>
  <si>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</si>
  <si>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</si>
  <si>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</si>
  <si>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</si>
  <si>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</si>
  <si>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</si>
  <si>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</si>
  <si>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</si>
  <si>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</si>
  <si>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</si>
  <si>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</si>
  <si>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</si>
  <si>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</si>
  <si>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</si>
  <si>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</si>
  <si>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</si>
  <si>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</si>
  <si>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</si>
  <si>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</si>
  <si>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</si>
  <si>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</si>
  <si>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</si>
  <si>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</si>
  <si>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</si>
  <si>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</si>
  <si>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</si>
  <si>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</si>
  <si>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</si>
  <si>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</si>
  <si>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</si>
  <si>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</si>
  <si>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</si>
  <si>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</si>
  <si>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</si>
  <si>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</si>
  <si>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</si>
  <si>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</si>
  <si>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</si>
  <si>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</si>
  <si>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</si>
  <si>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</si>
  <si>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</si>
  <si>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</si>
  <si>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</si>
  <si>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</si>
  <si>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</si>
  <si>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</si>
  <si>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</si>
  <si>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</si>
  <si>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</si>
  <si>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</si>
  <si>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</si>
  <si>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</si>
  <si>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</si>
  <si>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</si>
  <si>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</si>
  <si>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</si>
  <si>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</si>
  <si>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</si>
  <si>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</si>
  <si>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</si>
  <si>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</si>
  <si>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</si>
  <si>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</si>
  <si>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</si>
  <si>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</si>
  <si>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</si>
  <si>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</si>
  <si>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</si>
  <si>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</si>
  <si>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</si>
  <si>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</si>
  <si>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</si>
  <si>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</si>
  <si>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</si>
  <si>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</si>
  <si>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</si>
  <si>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</si>
  <si>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</si>
  <si>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</si>
  <si>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</si>
  <si>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</si>
  <si>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</si>
  <si>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</si>
  <si>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</si>
  <si>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</si>
  <si>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</si>
  <si>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</si>
  <si>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</si>
  <si>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</si>
  <si>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</si>
  <si>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</si>
  <si>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</si>
  <si>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</si>
  <si>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</si>
  <si>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</si>
  <si>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</si>
  <si>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</si>
  <si>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</si>
  <si>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</si>
  <si>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</si>
  <si>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</si>
  <si>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</si>
  <si>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</si>
  <si>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</si>
  <si>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</si>
  <si>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</si>
  <si>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</si>
  <si>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</si>
  <si>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</si>
  <si>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</si>
  <si>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</si>
  <si>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</si>
  <si>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</si>
  <si>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</si>
  <si>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</si>
  <si>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</si>
  <si>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</si>
  <si>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</si>
  <si>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</si>
  <si>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</si>
  <si>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</si>
  <si>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</si>
  <si>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</si>
  <si>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</si>
  <si>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</si>
  <si>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</si>
  <si>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</si>
  <si>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</si>
  <si>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</si>
  <si>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</si>
  <si>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</si>
  <si>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</si>
  <si>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</si>
  <si>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</si>
  <si>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</si>
  <si>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</si>
  <si>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</si>
  <si>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</si>
  <si>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</si>
  <si>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</si>
  <si>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</si>
  <si>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</si>
  <si>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</si>
  <si>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</si>
  <si>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</si>
  <si>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</si>
  <si>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</si>
  <si>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</si>
  <si>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</si>
  <si>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</si>
  <si>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</si>
  <si>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</si>
  <si>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</si>
  <si>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</si>
  <si>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</si>
  <si>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</si>
  <si>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</si>
  <si>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</si>
  <si>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</si>
  <si>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</si>
  <si>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</si>
  <si>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</si>
  <si>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</si>
  <si>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</si>
  <si>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</si>
  <si>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</si>
  <si>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</si>
  <si>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</si>
  <si>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</si>
  <si>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</si>
  <si>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</si>
  <si>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</si>
  <si>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</si>
  <si>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</si>
  <si>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</si>
  <si>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</si>
  <si>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</si>
  <si>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</si>
  <si>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</si>
  <si>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</si>
  <si>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</si>
  <si>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</si>
  <si>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</si>
  <si>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</si>
  <si>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</si>
  <si>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</si>
  <si>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</si>
  <si>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</si>
  <si>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</si>
  <si>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</si>
  <si>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</si>
  <si>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</si>
  <si>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</si>
  <si>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</si>
  <si>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</si>
  <si>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</si>
  <si>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</si>
  <si>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</si>
  <si>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</si>
  <si>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</si>
  <si>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</si>
  <si>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</si>
  <si>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</si>
  <si>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</si>
  <si>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</si>
  <si>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</si>
  <si>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</si>
  <si>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</si>
  <si>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</si>
  <si>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</si>
  <si>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</si>
  <si>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</si>
  <si>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</si>
  <si>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</si>
  <si>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</si>
  <si>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</si>
  <si>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</si>
  <si>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</si>
  <si>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</si>
  <si>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</si>
  <si>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</si>
  <si>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</si>
  <si>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</si>
  <si>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</si>
  <si>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</si>
  <si>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</si>
  <si>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</si>
  <si>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</si>
  <si>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</si>
  <si>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</si>
  <si>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</si>
  <si>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</si>
  <si>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</si>
  <si>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</si>
  <si>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</si>
  <si>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</si>
  <si>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</si>
  <si>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</si>
  <si>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</si>
  <si>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</si>
  <si>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</si>
  <si>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</si>
  <si>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</si>
  <si>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</si>
  <si>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</si>
  <si>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</si>
  <si>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</si>
  <si>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</si>
  <si>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</si>
  <si>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</si>
  <si>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</si>
  <si>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</si>
  <si>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</si>
  <si>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</si>
  <si>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</si>
  <si>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</si>
  <si>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</si>
  <si>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</si>
  <si>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</si>
  <si>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</si>
  <si>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</si>
  <si>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</si>
  <si>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</si>
  <si>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</si>
  <si>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</si>
  <si>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</si>
  <si>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</si>
  <si>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</si>
  <si>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</si>
  <si>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</si>
  <si>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</si>
  <si>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</si>
  <si>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</si>
  <si>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</si>
  <si>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</si>
  <si>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</si>
  <si>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</si>
  <si>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</si>
  <si>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</si>
  <si>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</si>
  <si>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</si>
  <si>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</si>
  <si>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</si>
  <si>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</si>
  <si>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</si>
  <si>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</si>
  <si>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</si>
  <si>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</si>
  <si>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</si>
  <si>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</si>
  <si>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</si>
  <si>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</si>
  <si>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</si>
  <si>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</si>
  <si>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</si>
  <si>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</si>
  <si>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</si>
  <si>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</si>
  <si>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</si>
  <si>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</si>
  <si>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</si>
  <si>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</si>
  <si>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</si>
  <si>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</si>
  <si>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</si>
  <si>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</si>
  <si>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</si>
  <si>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</si>
  <si>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</si>
  <si>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</si>
  <si>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</si>
  <si>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</si>
  <si>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</si>
  <si>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</si>
  <si>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</si>
  <si>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</si>
  <si>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</si>
  <si>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</si>
  <si>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</si>
  <si>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</si>
  <si>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</si>
  <si>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</si>
  <si>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</si>
  <si>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</si>
  <si>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</si>
  <si>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</si>
  <si>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</si>
  <si>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</si>
  <si>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</si>
  <si>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</si>
  <si>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</si>
  <si>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</si>
  <si>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</si>
  <si>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</si>
  <si>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</si>
  <si>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</si>
  <si>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</si>
  <si>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</si>
  <si>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</si>
  <si>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</si>
  <si>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</si>
  <si>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</si>
  <si>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</si>
  <si>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</si>
  <si>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</si>
  <si>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</si>
  <si>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</si>
  <si>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</si>
  <si>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</si>
  <si>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</si>
  <si>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</si>
  <si>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</si>
  <si>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</si>
  <si>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</si>
  <si>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</si>
  <si>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</si>
  <si>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</si>
  <si>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</si>
  <si>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</si>
  <si>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</si>
  <si>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</si>
  <si>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</si>
  <si>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</si>
  <si>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</si>
  <si>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</si>
  <si>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</si>
  <si>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</si>
  <si>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</si>
  <si>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</si>
  <si>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</si>
  <si>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</si>
  <si>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</si>
  <si>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</si>
  <si>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</si>
  <si>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</si>
  <si>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</si>
  <si>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</si>
  <si>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</si>
  <si>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</si>
  <si>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</si>
  <si>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</si>
  <si>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</si>
  <si>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</si>
  <si>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</si>
  <si>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</si>
  <si>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</si>
  <si>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</si>
  <si>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</si>
  <si>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</si>
  <si>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</si>
  <si>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</si>
  <si>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</si>
  <si>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</si>
  <si>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</si>
  <si>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</si>
  <si>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</si>
  <si>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</si>
  <si>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</si>
  <si>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</si>
  <si>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</si>
  <si>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</si>
  <si>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</si>
  <si>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</si>
  <si>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</si>
  <si>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</si>
  <si>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</si>
  <si>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</si>
  <si>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</si>
  <si>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</si>
  <si>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</si>
  <si>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</si>
  <si>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</si>
  <si>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</si>
  <si>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</si>
  <si>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</si>
  <si>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</si>
  <si>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</si>
  <si>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</si>
  <si>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</si>
  <si>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</si>
  <si>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</si>
  <si>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</si>
  <si>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</si>
  <si>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</si>
  <si>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</si>
  <si>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</si>
  <si>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</si>
  <si>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</si>
  <si>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</si>
  <si>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</si>
  <si>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</si>
  <si>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</si>
  <si>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</si>
  <si>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</si>
  <si>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</si>
  <si>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</si>
  <si>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</si>
  <si>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</si>
  <si>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</si>
  <si>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</si>
  <si>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</si>
  <si>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</si>
  <si>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</si>
  <si>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</si>
  <si>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</si>
  <si>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</si>
  <si>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</si>
  <si>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</si>
  <si>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</si>
  <si>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</si>
  <si>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</si>
  <si>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</si>
  <si>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</si>
  <si>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</si>
  <si>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</si>
  <si>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</si>
  <si>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</si>
  <si>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</si>
  <si>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</si>
  <si>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</si>
  <si>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</si>
  <si>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</si>
  <si>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</si>
  <si>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</si>
  <si>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</si>
  <si>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</si>
  <si>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</si>
  <si>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</si>
  <si>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</si>
  <si>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</si>
  <si>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</si>
  <si>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</si>
  <si>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</si>
  <si>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</si>
  <si>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</si>
  <si>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</si>
  <si>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</si>
  <si>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</si>
  <si>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</si>
  <si>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</si>
  <si>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</si>
  <si>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</si>
  <si>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</si>
  <si>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</si>
  <si>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</si>
  <si>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</si>
  <si>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</si>
  <si>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</si>
  <si>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</si>
  <si>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</si>
  <si>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</si>
  <si>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</si>
  <si>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</si>
  <si>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</si>
  <si>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</si>
  <si>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</si>
  <si>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</si>
  <si>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</si>
  <si>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</si>
  <si>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</si>
  <si>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</si>
  <si>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</si>
  <si>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</si>
  <si>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</si>
  <si>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</si>
  <si>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</si>
  <si>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</si>
  <si>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</si>
  <si>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</si>
  <si>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</si>
  <si>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</si>
  <si>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</si>
  <si>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</si>
  <si>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</si>
  <si>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</si>
  <si>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</si>
  <si>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</si>
  <si>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</si>
  <si>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</si>
  <si>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</si>
  <si>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</si>
  <si>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</si>
  <si>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</si>
  <si>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</si>
  <si>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</si>
  <si>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</si>
  <si>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</si>
  <si>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</si>
  <si>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</si>
  <si>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</si>
  <si>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</si>
  <si>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</si>
  <si>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</si>
  <si>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</si>
  <si>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</si>
  <si>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</si>
  <si>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</si>
  <si>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</si>
  <si>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</si>
  <si>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</si>
  <si>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</si>
  <si>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</si>
  <si>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</si>
  <si>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</si>
  <si>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</si>
  <si>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</si>
  <si>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</si>
  <si>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</si>
  <si>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</si>
  <si>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</si>
  <si>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</si>
  <si>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</si>
  <si>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</si>
  <si>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</si>
  <si>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</si>
  <si>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</si>
  <si>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</si>
  <si>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</si>
  <si>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</si>
  <si>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</si>
  <si>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</si>
  <si>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</si>
  <si>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</si>
  <si>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</si>
  <si>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</si>
  <si>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</si>
  <si>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</si>
  <si>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</si>
  <si>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</si>
  <si>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</si>
  <si>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</si>
  <si>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</si>
  <si>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</si>
  <si>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</si>
  <si>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</si>
  <si>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</si>
  <si>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</si>
  <si>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</si>
  <si>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</si>
  <si>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</si>
  <si>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</si>
  <si>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</si>
  <si>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</si>
  <si>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</si>
  <si>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</si>
  <si>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</si>
  <si>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</si>
  <si>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</si>
  <si>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</si>
  <si>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</si>
  <si>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</si>
  <si>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</si>
  <si>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</si>
  <si>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</si>
  <si>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</si>
  <si>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</si>
  <si>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</si>
  <si>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</si>
  <si>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</si>
  <si>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</si>
  <si>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</si>
  <si>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</si>
  <si>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</si>
  <si>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</si>
  <si>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</si>
  <si>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</si>
  <si>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</si>
  <si>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</si>
  <si>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</si>
  <si>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</si>
  <si>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</si>
  <si>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</si>
  <si>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</si>
  <si>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</si>
  <si>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</si>
  <si>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</si>
  <si>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</si>
  <si>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</si>
  <si>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</si>
  <si>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</si>
  <si>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</si>
  <si>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</si>
  <si>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</si>
  <si>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</si>
  <si>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</si>
  <si>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</si>
  <si>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</si>
  <si>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</si>
  <si>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</si>
  <si>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</si>
  <si>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</si>
  <si>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</si>
  <si>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</si>
  <si>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</si>
  <si>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</si>
  <si>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</si>
  <si>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</si>
  <si>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</si>
  <si>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</si>
  <si>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</si>
  <si>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</si>
  <si>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</si>
  <si>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</si>
  <si>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</si>
  <si>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</si>
  <si>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</si>
  <si>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</si>
  <si>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</si>
  <si>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</si>
  <si>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</si>
  <si>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</si>
  <si>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</si>
  <si>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</si>
  <si>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</si>
  <si>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</si>
  <si>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</si>
  <si>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</si>
  <si>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</si>
  <si>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</si>
  <si>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</si>
  <si>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</si>
  <si>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</si>
  <si>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</si>
  <si>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</si>
  <si>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</si>
  <si>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</si>
  <si>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</si>
  <si>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</si>
  <si>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</si>
  <si>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</si>
  <si>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</si>
  <si>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</si>
  <si>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</si>
  <si>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</si>
  <si>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</si>
  <si>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</si>
  <si>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</si>
  <si>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</si>
  <si>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</si>
  <si>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</si>
  <si>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</si>
  <si>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</si>
  <si>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</si>
  <si>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</si>
  <si>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</si>
  <si>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</si>
  <si>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</si>
  <si>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</si>
  <si>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</si>
  <si>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</si>
  <si>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</si>
  <si>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</si>
  <si>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</si>
  <si>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</si>
  <si>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</si>
  <si>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</si>
  <si>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</si>
  <si>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</si>
  <si>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</si>
  <si>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</si>
  <si>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</si>
  <si>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</si>
  <si>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</si>
  <si>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</si>
  <si>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</si>
  <si>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</si>
  <si>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</si>
  <si>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</si>
  <si>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</si>
  <si>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</si>
  <si>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</si>
  <si>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</si>
  <si>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</si>
  <si>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</si>
  <si>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</si>
  <si>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</si>
  <si>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</si>
  <si>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</si>
  <si>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</si>
  <si>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</si>
  <si>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</si>
  <si>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</si>
  <si>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</si>
  <si>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</si>
  <si>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</si>
  <si>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</si>
  <si>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</si>
  <si>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</si>
  <si>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</si>
  <si>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</si>
  <si>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</si>
  <si>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</si>
  <si>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</si>
  <si>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</si>
  <si>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</si>
  <si>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</si>
  <si>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</si>
  <si>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</si>
  <si>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</si>
  <si>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</si>
  <si>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</si>
  <si>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</si>
  <si>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</si>
  <si>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</si>
  <si>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</si>
  <si>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</si>
  <si>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</si>
  <si>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</si>
  <si>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</si>
  <si>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</si>
  <si>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</si>
  <si>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</si>
  <si>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</si>
  <si>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</si>
  <si>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</si>
  <si>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</si>
  <si>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</si>
  <si>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</si>
  <si>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</si>
  <si>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</si>
  <si>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</si>
  <si>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</si>
  <si>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</si>
  <si>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</si>
  <si>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</si>
  <si>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</si>
  <si>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</si>
  <si>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</si>
  <si>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</si>
  <si>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</si>
  <si>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</si>
  <si>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</si>
  <si>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</si>
  <si>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</si>
  <si>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</si>
  <si>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</si>
  <si>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</si>
  <si>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</si>
  <si>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</si>
  <si>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</si>
  <si>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</si>
  <si>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</si>
  <si>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</si>
  <si>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</si>
  <si>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</si>
  <si>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</si>
  <si>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</si>
  <si>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</si>
  <si>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</si>
  <si>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</si>
  <si>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</si>
  <si>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</si>
  <si>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</si>
  <si>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</si>
  <si>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</si>
  <si>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</si>
  <si>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</si>
  <si>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</si>
  <si>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</si>
  <si>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</si>
  <si>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</si>
  <si>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</si>
  <si>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</si>
  <si>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</si>
  <si>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</si>
  <si>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</si>
  <si>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</si>
  <si>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</si>
  <si>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</si>
  <si>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</si>
  <si>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</si>
  <si>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</si>
  <si>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</si>
  <si>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</si>
  <si>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</si>
  <si>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</si>
  <si>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</si>
  <si>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</si>
  <si>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</si>
  <si>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</si>
  <si>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</si>
  <si>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</si>
  <si>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</si>
  <si>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</si>
  <si>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</si>
  <si>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</si>
  <si>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</si>
  <si>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</si>
  <si>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</si>
  <si>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</si>
  <si>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</si>
  <si>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</si>
  <si>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</si>
  <si>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</si>
  <si>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</si>
  <si>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</si>
  <si>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</si>
  <si>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</si>
  <si>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</si>
  <si>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</si>
  <si>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</si>
  <si>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</si>
  <si>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</si>
  <si>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</si>
  <si>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</si>
  <si>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</si>
  <si>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</si>
  <si>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</si>
  <si>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</si>
  <si>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</si>
  <si>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</si>
  <si>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</si>
  <si>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</si>
  <si>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</si>
  <si>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</si>
  <si>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</si>
  <si>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</si>
  <si>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</si>
  <si>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</si>
  <si>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</si>
  <si>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</si>
  <si>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</si>
  <si>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</si>
  <si>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</si>
  <si>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</si>
  <si>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</si>
  <si>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</si>
  <si>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</si>
  <si>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</si>
  <si>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</si>
  <si>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</si>
  <si>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</si>
  <si>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</si>
  <si>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</si>
  <si>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</si>
  <si>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</si>
  <si>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</si>
  <si>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</si>
  <si>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</si>
  <si>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</si>
  <si>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</si>
  <si>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</si>
  <si>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</si>
  <si>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</si>
  <si>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</si>
  <si>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</si>
  <si>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</si>
  <si>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</si>
  <si>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</si>
  <si>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</si>
  <si>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</si>
  <si>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</si>
  <si>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</si>
  <si>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</si>
  <si>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</si>
  <si>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</si>
  <si>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</si>
  <si>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</si>
  <si>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</si>
  <si>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</si>
  <si>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</si>
  <si>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</si>
  <si>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</si>
  <si>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</si>
  <si>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</si>
  <si>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</si>
  <si>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</si>
  <si>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</si>
  <si>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</si>
  <si>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</si>
  <si>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</si>
  <si>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</si>
  <si>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</si>
  <si>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</si>
  <si>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</si>
  <si>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</si>
  <si>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</si>
  <si>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</si>
  <si>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</si>
  <si>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</si>
  <si>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</si>
  <si>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</si>
  <si>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</si>
  <si>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</si>
  <si>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</si>
  <si>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</si>
  <si>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</si>
  <si>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</si>
  <si>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</si>
  <si>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</si>
  <si>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</si>
  <si>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</si>
  <si>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</si>
  <si>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</si>
  <si>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</si>
  <si>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</si>
  <si>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</si>
  <si>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</si>
  <si>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</si>
  <si>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</si>
  <si>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</si>
  <si>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</si>
  <si>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</si>
  <si>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</si>
  <si>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</si>
  <si>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</si>
  <si>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</si>
  <si>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</si>
  <si>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</si>
  <si>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</si>
  <si>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</si>
  <si>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</si>
  <si>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</si>
  <si>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</si>
  <si>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</si>
  <si>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</si>
  <si>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</si>
  <si>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</si>
  <si>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</si>
  <si>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</si>
  <si>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</si>
  <si>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</si>
  <si>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</si>
  <si>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</si>
  <si>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</si>
  <si>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</si>
  <si>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</si>
  <si>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</si>
  <si>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</si>
  <si>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</si>
  <si>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</si>
  <si>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</si>
  <si>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</si>
  <si>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</si>
  <si>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</si>
  <si>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</si>
  <si>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</si>
  <si>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</si>
  <si>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</si>
  <si>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</si>
  <si>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</si>
  <si>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</si>
  <si>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</si>
  <si>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</si>
  <si>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</si>
  <si>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</si>
  <si>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</si>
  <si>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</si>
  <si>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</si>
  <si>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</si>
  <si>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</si>
  <si>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</si>
  <si>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</si>
  <si>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</si>
  <si>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</si>
  <si>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</si>
  <si>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</si>
  <si>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</si>
  <si>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</si>
  <si>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</si>
  <si>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</si>
  <si>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</si>
  <si>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</si>
  <si>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</si>
  <si>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</si>
  <si>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</si>
  <si>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</si>
  <si>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</si>
  <si>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</si>
  <si>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</si>
  <si>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</si>
  <si>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</si>
  <si>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</si>
  <si>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</si>
  <si>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</si>
  <si>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</si>
  <si>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</si>
  <si>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</si>
  <si>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</si>
  <si>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</si>
  <si>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</si>
  <si>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</si>
  <si>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</si>
  <si>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</si>
  <si>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</si>
  <si>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</si>
  <si>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</si>
  <si>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</si>
  <si>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</si>
  <si>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</si>
  <si>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</si>
  <si>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</si>
  <si>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</si>
  <si>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</si>
  <si>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</si>
  <si>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</si>
  <si>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</si>
  <si>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</si>
  <si>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</si>
  <si>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</si>
  <si>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</si>
  <si>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</si>
  <si>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</si>
  <si>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</si>
  <si>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</si>
  <si>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</si>
  <si>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</si>
  <si>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</si>
  <si>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</si>
  <si>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</si>
  <si>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</si>
  <si>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</si>
  <si>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</si>
  <si>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</si>
  <si>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</si>
  <si>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</si>
  <si>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</si>
  <si>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</si>
  <si>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</si>
  <si>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</si>
  <si>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</si>
  <si>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</si>
  <si>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</si>
  <si>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</si>
  <si>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</si>
  <si>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</si>
  <si>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</si>
  <si>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</si>
  <si>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</si>
  <si>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</si>
  <si>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</si>
  <si>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</si>
  <si>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</si>
  <si>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</si>
  <si>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</si>
  <si>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</si>
  <si>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</si>
  <si>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</si>
  <si>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</si>
  <si>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</si>
  <si>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</si>
  <si>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</si>
  <si>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</si>
  <si>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</si>
  <si>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</si>
  <si>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</si>
  <si>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</si>
  <si>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</si>
  <si>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</si>
  <si>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</si>
  <si>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</si>
  <si>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</si>
  <si>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</si>
  <si>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</si>
  <si>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</si>
  <si>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</si>
  <si>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</si>
  <si>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</si>
  <si>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</si>
  <si>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</si>
  <si>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</si>
  <si>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</si>
  <si>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</si>
  <si>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</si>
  <si>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</si>
  <si>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</si>
  <si>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</si>
  <si>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</si>
  <si>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</si>
  <si>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</si>
  <si>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</si>
  <si>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</si>
  <si>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</si>
  <si>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</si>
  <si>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</si>
  <si>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</si>
  <si>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</si>
  <si>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</si>
  <si>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</si>
  <si>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</si>
  <si>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</si>
  <si>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</si>
  <si>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</si>
  <si>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</si>
  <si>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</si>
  <si>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</si>
  <si>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</si>
  <si>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</si>
  <si>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</si>
  <si>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</si>
  <si>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</si>
  <si>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</si>
  <si>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</si>
  <si>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</si>
  <si>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</si>
  <si>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</si>
  <si>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</si>
  <si>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</si>
  <si>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</si>
  <si>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</si>
  <si>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</si>
  <si>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</si>
  <si>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</si>
  <si>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</si>
  <si>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</si>
  <si>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</si>
  <si>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</si>
  <si>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</si>
  <si>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</si>
  <si>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</si>
  <si>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</si>
  <si>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</si>
  <si>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</si>
  <si>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</si>
  <si>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</si>
  <si>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</si>
  <si>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</si>
  <si>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</si>
  <si>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</si>
  <si>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</si>
  <si>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</si>
  <si>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</si>
  <si>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</si>
  <si>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</si>
  <si>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</si>
  <si>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</si>
  <si>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</si>
  <si>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</si>
  <si>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</si>
  <si>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</si>
  <si>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</si>
  <si>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</si>
  <si>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</si>
  <si>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</si>
  <si>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</si>
  <si>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</si>
  <si>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</si>
  <si>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</si>
  <si>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</si>
  <si>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</si>
  <si>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</si>
  <si>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</si>
  <si>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</si>
  <si>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</si>
  <si>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</si>
  <si>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</si>
  <si>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</si>
  <si>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</si>
  <si>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</si>
  <si>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</si>
  <si>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</si>
  <si>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</si>
  <si>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</si>
  <si>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</si>
  <si>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</si>
  <si>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</si>
  <si>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</si>
  <si>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</si>
  <si>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</si>
  <si>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</si>
  <si>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</si>
  <si>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</si>
  <si>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</si>
  <si>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</si>
  <si>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</si>
  <si>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</si>
  <si>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</si>
  <si>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</si>
  <si>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</si>
  <si>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</si>
  <si>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</si>
  <si>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</si>
  <si>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</si>
  <si>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</si>
  <si>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</si>
  <si>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</si>
  <si>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</si>
  <si>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</si>
  <si>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</si>
  <si>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</si>
  <si>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</si>
  <si>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</si>
  <si>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</si>
  <si>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</si>
  <si>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</si>
  <si>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</si>
  <si>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</si>
  <si>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</si>
  <si>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</si>
  <si>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</si>
  <si>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</si>
  <si>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</si>
  <si>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</si>
  <si>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</si>
  <si>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</si>
  <si>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</si>
  <si>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</si>
  <si>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</si>
  <si>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</si>
  <si>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</si>
  <si>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</si>
  <si>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</si>
  <si>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</si>
  <si>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</si>
  <si>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</si>
  <si>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</si>
  <si>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</si>
  <si>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</si>
  <si>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</si>
  <si>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</si>
  <si>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</si>
  <si>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</si>
  <si>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</si>
  <si>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</si>
  <si>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</si>
  <si>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</si>
  <si>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</si>
  <si>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</si>
  <si>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</si>
  <si>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</si>
  <si>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</si>
  <si>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</si>
  <si>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</si>
  <si>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</si>
  <si>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</si>
  <si>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</si>
  <si>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</si>
  <si>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</si>
  <si>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</si>
  <si>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</si>
  <si>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</si>
  <si>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</si>
  <si>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</si>
  <si>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</si>
  <si>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</si>
  <si>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</si>
  <si>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</si>
  <si>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</si>
  <si>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</si>
  <si>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</si>
  <si>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</si>
  <si>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</si>
  <si>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</si>
  <si>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</si>
  <si>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</si>
  <si>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</si>
  <si>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</si>
  <si>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</si>
  <si>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</si>
  <si>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</si>
  <si>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</si>
  <si>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</si>
  <si>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</si>
  <si>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</si>
  <si>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</si>
  <si>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</si>
  <si>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</si>
  <si>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</si>
  <si>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</si>
  <si>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</si>
  <si>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</si>
  <si>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</si>
  <si>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</si>
  <si>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</si>
  <si>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</si>
  <si>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</si>
  <si>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</si>
  <si>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</si>
  <si>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</si>
  <si>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</si>
  <si>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</si>
  <si>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</si>
  <si>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</si>
  <si>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</si>
  <si>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</si>
  <si>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</si>
  <si>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</si>
  <si>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</si>
  <si>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</si>
  <si>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</si>
  <si>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</si>
  <si>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</si>
  <si>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</si>
  <si>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</si>
  <si>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</si>
  <si>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</si>
  <si>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</si>
  <si>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</si>
  <si>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</si>
  <si>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</si>
  <si>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</si>
  <si>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</si>
  <si>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</si>
  <si>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</si>
  <si>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</si>
  <si>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</si>
  <si>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</si>
  <si>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</si>
  <si>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</si>
  <si>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</si>
  <si>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</si>
  <si>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</si>
  <si>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</si>
  <si>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</si>
  <si>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</si>
  <si>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</si>
  <si>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</si>
  <si>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</si>
  <si>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</si>
  <si>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</si>
  <si>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</si>
  <si>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</si>
  <si>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</si>
  <si>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</si>
  <si>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</si>
  <si>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</si>
  <si>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</si>
  <si>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</si>
  <si>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</si>
  <si>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</si>
  <si>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</si>
  <si>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</si>
  <si>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</si>
  <si>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</si>
  <si>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</si>
  <si>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</si>
  <si>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</si>
  <si>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</si>
  <si>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</si>
  <si>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</si>
  <si>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</si>
  <si>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</si>
  <si>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</si>
  <si>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</si>
  <si>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</si>
  <si>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</si>
  <si>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</si>
  <si>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</si>
  <si>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</si>
  <si>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</si>
  <si>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</si>
  <si>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</si>
  <si>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</si>
  <si>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</si>
  <si>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</si>
  <si>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</si>
  <si>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</si>
  <si>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</si>
  <si>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</si>
  <si>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</si>
  <si>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</si>
  <si>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</si>
  <si>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</si>
  <si>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</si>
  <si>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</si>
  <si>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</si>
  <si>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</si>
  <si>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</si>
  <si>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</si>
  <si>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</si>
  <si>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</si>
  <si>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</si>
  <si>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</si>
  <si>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</si>
  <si>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</si>
  <si>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</si>
  <si>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</si>
  <si>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</si>
  <si>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</si>
  <si>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</si>
  <si>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</si>
  <si>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</si>
  <si>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</si>
  <si>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</si>
  <si>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</si>
  <si>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</si>
  <si>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</si>
  <si>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</si>
  <si>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</si>
  <si>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</si>
  <si>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</si>
  <si>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</si>
  <si>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</si>
  <si>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</si>
  <si>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</si>
  <si>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</si>
  <si>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</si>
  <si>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</si>
  <si>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</si>
  <si>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</si>
  <si>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</si>
  <si>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</si>
  <si>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</si>
  <si>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</si>
  <si>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</si>
  <si>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</si>
  <si>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</si>
  <si>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</si>
  <si>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</si>
  <si>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</si>
  <si>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</si>
  <si>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</si>
  <si>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</si>
  <si>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</si>
  <si>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</si>
  <si>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</si>
  <si>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</si>
  <si>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</si>
  <si>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</si>
  <si>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</si>
  <si>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</si>
  <si>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</si>
  <si>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</si>
  <si>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</si>
  <si>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</si>
  <si>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</si>
  <si>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</si>
  <si>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</si>
  <si>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</si>
  <si>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</si>
  <si>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</si>
  <si>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</si>
  <si>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</si>
  <si>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</si>
  <si>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</si>
  <si>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</si>
  <si>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</si>
  <si>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</si>
  <si>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</si>
  <si>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</si>
  <si>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</si>
  <si>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</si>
  <si>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</si>
  <si>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</si>
  <si>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</si>
  <si>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</si>
  <si>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</si>
  <si>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</si>
  <si>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</si>
  <si>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</si>
  <si>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</si>
  <si>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</si>
  <si>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</si>
  <si>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</si>
  <si>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</si>
  <si>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</si>
  <si>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</si>
  <si>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</si>
  <si>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</si>
  <si>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</si>
  <si>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</si>
  <si>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</si>
  <si>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</si>
  <si>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</si>
  <si>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</si>
  <si>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</si>
  <si>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</si>
  <si>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</si>
  <si>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</si>
  <si>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</si>
  <si>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</si>
  <si>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</si>
  <si>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</si>
  <si>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</si>
  <si>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</si>
  <si>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</si>
  <si>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</si>
  <si>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</si>
  <si>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</si>
  <si>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</si>
  <si>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</si>
  <si>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</si>
  <si>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</si>
  <si>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</si>
  <si>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</si>
  <si>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</si>
  <si>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</si>
  <si>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</si>
  <si>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</si>
  <si>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</si>
  <si>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</si>
  <si>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</si>
  <si>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</si>
  <si>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</si>
  <si>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</si>
  <si>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</si>
  <si>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</si>
  <si>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</si>
  <si>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</si>
  <si>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</si>
  <si>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</si>
  <si>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</si>
  <si>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</si>
  <si>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</si>
  <si>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</si>
  <si>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</si>
  <si>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</si>
  <si>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</si>
  <si>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</si>
  <si>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</si>
  <si>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</si>
  <si>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</si>
  <si>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</si>
  <si>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</si>
  <si>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</si>
  <si>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</si>
  <si>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</si>
  <si>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</si>
  <si>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</si>
  <si>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</si>
  <si>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</si>
  <si>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</si>
  <si>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</si>
  <si>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</si>
  <si>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</si>
  <si>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</si>
  <si>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</si>
  <si>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</si>
  <si>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</si>
  <si>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</si>
  <si>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</si>
  <si>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</si>
  <si>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</si>
  <si>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</si>
  <si>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</si>
  <si>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</si>
  <si>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</si>
  <si>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</si>
  <si>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</si>
  <si>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</si>
  <si>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</si>
  <si>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</si>
  <si>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</si>
  <si>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</si>
  <si>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</si>
  <si>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</si>
  <si>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</si>
  <si>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</si>
  <si>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</si>
  <si>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</si>
  <si>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</si>
  <si>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</si>
  <si>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</si>
  <si>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</si>
  <si>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</si>
  <si>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</si>
  <si>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</si>
  <si>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</si>
  <si>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</si>
  <si>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</si>
  <si>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</si>
  <si>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</si>
  <si>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</si>
  <si>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</si>
  <si>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</si>
  <si>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</si>
  <si>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</si>
  <si>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</si>
  <si>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</si>
  <si>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</si>
  <si>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</si>
  <si>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</si>
  <si>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</si>
  <si>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</si>
  <si>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</si>
  <si>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</si>
  <si>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</si>
  <si>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</si>
  <si>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</si>
  <si>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</si>
  <si>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</si>
  <si>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</si>
  <si>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</si>
  <si>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</si>
  <si>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</si>
  <si>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</si>
  <si>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</si>
  <si>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</si>
  <si>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</si>
  <si>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</si>
  <si>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</si>
  <si>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</si>
  <si>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</si>
  <si>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</si>
  <si>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</si>
  <si>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</si>
  <si>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</si>
  <si>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</si>
  <si>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</si>
  <si>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</si>
  <si>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</si>
  <si>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</si>
  <si>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</si>
  <si>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</si>
  <si>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</si>
  <si>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</si>
  <si>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</si>
  <si>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</si>
  <si>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</si>
  <si>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</si>
  <si>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</si>
  <si>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</si>
  <si>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</si>
  <si>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</si>
  <si>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</si>
  <si>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</si>
  <si>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</si>
  <si>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</si>
  <si>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</si>
  <si>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</si>
  <si>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</si>
  <si>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</si>
  <si>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</si>
  <si>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</si>
  <si>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</si>
  <si>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</si>
  <si>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</si>
  <si>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</si>
  <si>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</si>
  <si>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</si>
  <si>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</si>
  <si>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</si>
  <si>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</si>
  <si>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</si>
  <si>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</si>
  <si>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</si>
  <si>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</si>
  <si>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</si>
  <si>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</si>
  <si>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</si>
  <si>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</si>
  <si>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</si>
  <si>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</si>
  <si>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</si>
  <si>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</si>
  <si>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</si>
  <si>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</si>
  <si>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</si>
  <si>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</si>
  <si>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</si>
  <si>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</si>
  <si>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</si>
  <si>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</si>
  <si>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</si>
  <si>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</si>
  <si>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</si>
  <si>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</si>
  <si>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</si>
  <si>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</si>
  <si>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</si>
  <si>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</si>
  <si>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</si>
  <si>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</si>
  <si>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</si>
  <si>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</si>
  <si>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</si>
  <si>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</si>
  <si>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</si>
  <si>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</si>
  <si>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</si>
  <si>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</si>
  <si>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</si>
  <si>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</si>
  <si>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</si>
  <si>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</si>
  <si>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</si>
  <si>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</si>
  <si>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</si>
  <si>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</si>
  <si>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</si>
  <si>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</si>
  <si>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</si>
  <si>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</si>
  <si>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</si>
  <si>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</si>
  <si>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</si>
  <si>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</si>
  <si>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</si>
  <si>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</si>
  <si>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</si>
  <si>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</si>
  <si>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</si>
  <si>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</si>
  <si>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</si>
  <si>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</si>
  <si>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</si>
  <si>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</si>
  <si>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</si>
  <si>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</si>
  <si>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</si>
  <si>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</si>
  <si>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</si>
  <si>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</si>
  <si>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</si>
  <si>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</si>
  <si>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</si>
  <si>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</si>
  <si>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</si>
  <si>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</si>
  <si>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</si>
  <si>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</si>
  <si>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</si>
  <si>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</si>
  <si>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</si>
  <si>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</si>
  <si>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</si>
  <si>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</si>
  <si>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</si>
  <si>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</si>
  <si>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</si>
  <si>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</si>
  <si>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</si>
  <si>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</si>
  <si>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</si>
  <si>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</si>
  <si>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</si>
  <si>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</si>
  <si>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</si>
  <si>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</si>
  <si>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</si>
  <si>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</si>
  <si>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</si>
  <si>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</si>
  <si>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</si>
  <si>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</si>
  <si>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</si>
  <si>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</si>
  <si>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</si>
  <si>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</si>
  <si>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</si>
  <si>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</si>
  <si>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</si>
  <si>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</si>
  <si>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</si>
  <si>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</si>
  <si>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</si>
  <si>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</si>
  <si>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</si>
  <si>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</si>
  <si>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</si>
  <si>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</si>
  <si>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</si>
  <si>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</si>
  <si>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</si>
  <si>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</si>
  <si>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</si>
  <si>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</si>
  <si>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</si>
  <si>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</si>
  <si>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</si>
  <si>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</si>
  <si>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</si>
  <si>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</si>
  <si>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</si>
  <si>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</si>
  <si>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</si>
  <si>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</si>
  <si>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</si>
  <si>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</si>
  <si>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</si>
  <si>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</si>
  <si>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</si>
  <si>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</si>
  <si>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</si>
  <si>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</si>
  <si>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</si>
  <si>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</si>
  <si>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</si>
  <si>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</si>
  <si>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</si>
  <si>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</si>
  <si>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</si>
  <si>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</si>
  <si>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</si>
  <si>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</si>
  <si>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</si>
  <si>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</si>
  <si>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</si>
  <si>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</si>
  <si>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</si>
  <si>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</si>
  <si>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</si>
  <si>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</si>
  <si>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</si>
  <si>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</si>
  <si>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</si>
  <si>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</si>
  <si>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</si>
  <si>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</si>
  <si>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</si>
  <si>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</si>
  <si>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</si>
  <si>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</si>
  <si>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</si>
  <si>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</si>
  <si>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</si>
  <si>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</si>
  <si>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</si>
  <si>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</si>
  <si>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</si>
  <si>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</si>
  <si>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</si>
  <si>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</si>
  <si>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</si>
  <si>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</si>
  <si>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</si>
  <si>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</si>
  <si>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</si>
  <si>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</si>
  <si>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</si>
  <si>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</si>
  <si>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</si>
  <si>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</si>
  <si>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</si>
  <si>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</si>
  <si>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</si>
  <si>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</si>
  <si>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</si>
  <si>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</si>
  <si>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</si>
  <si>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</si>
  <si>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</si>
  <si>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</si>
  <si>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</si>
  <si>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</si>
  <si>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</si>
  <si>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</si>
  <si>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</si>
  <si>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</si>
  <si>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</si>
  <si>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</si>
  <si>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</si>
  <si>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</si>
  <si>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</si>
  <si>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</si>
  <si>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</si>
  <si>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</si>
  <si>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</si>
  <si>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</si>
  <si>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</si>
  <si>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</si>
  <si>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</si>
  <si>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</si>
  <si>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</si>
  <si>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</si>
  <si>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</si>
  <si>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</si>
  <si>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</si>
  <si>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</si>
  <si>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</si>
  <si>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</si>
  <si>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</si>
  <si>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</si>
  <si>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</si>
  <si>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</si>
  <si>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</si>
  <si>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</si>
  <si>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</si>
  <si>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</si>
  <si>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</si>
  <si>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</si>
  <si>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</si>
  <si>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</si>
  <si>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</si>
  <si>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</si>
  <si>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</si>
  <si>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</si>
  <si>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</si>
  <si>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</si>
  <si>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</si>
  <si>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</si>
  <si>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</si>
  <si>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</si>
  <si>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</si>
  <si>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</si>
  <si>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</si>
  <si>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</si>
  <si>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</si>
  <si>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</si>
  <si>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</si>
  <si>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</si>
  <si>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</si>
  <si>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</si>
  <si>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</si>
  <si>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</si>
  <si>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</si>
  <si>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</si>
  <si>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</si>
  <si>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</si>
  <si>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</si>
  <si>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</si>
  <si>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</si>
  <si>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</si>
  <si>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</si>
  <si>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</si>
  <si>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</si>
  <si>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</si>
  <si>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</si>
  <si>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</si>
  <si>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</si>
  <si>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</si>
  <si>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</si>
  <si>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</si>
  <si>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</si>
  <si>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</si>
  <si>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</si>
  <si>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</si>
  <si>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</si>
  <si>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</si>
  <si>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</si>
  <si>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</si>
  <si>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</si>
  <si>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</si>
  <si>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</si>
  <si>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</si>
  <si>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</si>
  <si>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</si>
  <si>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</si>
  <si>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</si>
  <si>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</si>
  <si>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</si>
  <si>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</si>
  <si>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</si>
  <si>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</si>
  <si>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</si>
  <si>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</si>
  <si>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</si>
  <si>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</si>
  <si>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</si>
  <si>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</si>
  <si>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</si>
  <si>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</si>
  <si>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</si>
  <si>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</si>
  <si>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</si>
  <si>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</si>
  <si>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</si>
  <si>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</si>
  <si>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</si>
  <si>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</si>
  <si>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</si>
  <si>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</si>
  <si>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</si>
  <si>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</si>
  <si>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</si>
  <si>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</si>
  <si>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</si>
  <si>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</si>
  <si>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</si>
  <si>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</si>
  <si>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</si>
  <si>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</si>
  <si>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</si>
  <si>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</si>
  <si>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</si>
  <si>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</si>
  <si>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</si>
  <si>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</si>
  <si>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</si>
  <si>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</si>
  <si>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</si>
  <si>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</si>
  <si>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</si>
  <si>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</si>
  <si>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</si>
  <si>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</si>
  <si>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</si>
  <si>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</si>
  <si>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</si>
  <si>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</si>
  <si>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</si>
  <si>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</si>
  <si>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</si>
  <si>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</si>
  <si>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</si>
  <si>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</si>
  <si>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</si>
  <si>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</si>
  <si>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</si>
  <si>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</si>
  <si>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</si>
  <si>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</si>
  <si>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</si>
  <si>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</si>
  <si>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</si>
  <si>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</si>
  <si>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</si>
  <si>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</si>
  <si>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</si>
  <si>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</si>
  <si>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</si>
  <si>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</si>
  <si>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</si>
  <si>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</si>
  <si>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</si>
  <si>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</si>
  <si>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</si>
  <si>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</si>
  <si>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</si>
  <si>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</si>
  <si>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</si>
  <si>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</si>
  <si>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</si>
  <si>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</si>
  <si>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</si>
  <si>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</si>
  <si>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</si>
  <si>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</si>
  <si>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</si>
  <si>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</si>
  <si>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</si>
  <si>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</si>
  <si>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</si>
  <si>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</si>
  <si>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</si>
  <si>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</si>
  <si>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</si>
  <si>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</si>
  <si>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</si>
  <si>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</si>
  <si>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</si>
  <si>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</si>
  <si>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</si>
  <si>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</si>
  <si>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</si>
  <si>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</si>
  <si>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</si>
  <si>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</si>
  <si>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</si>
  <si>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</si>
  <si>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</si>
  <si>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</si>
  <si>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</si>
  <si>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</si>
  <si>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</si>
  <si>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</si>
  <si>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</si>
  <si>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</si>
  <si>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</si>
  <si>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</si>
  <si>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</si>
  <si>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</si>
  <si>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</si>
  <si>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</si>
  <si>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</si>
  <si>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</si>
  <si>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</si>
  <si>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</si>
  <si>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</si>
  <si>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</si>
  <si>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</si>
  <si>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</si>
  <si>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</si>
  <si>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</si>
  <si>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</si>
  <si>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</si>
  <si>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</si>
  <si>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</si>
  <si>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</si>
  <si>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</si>
  <si>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</si>
  <si>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</si>
  <si>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</si>
  <si>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</si>
  <si>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</si>
  <si>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</si>
  <si>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</si>
  <si>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</si>
  <si>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</si>
  <si>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</si>
  <si>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</si>
  <si>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</si>
  <si>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</si>
  <si>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</si>
  <si>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</si>
  <si>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</si>
  <si>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</si>
  <si>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</si>
  <si>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</si>
  <si>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</si>
  <si>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</si>
  <si>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</si>
  <si>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</si>
  <si>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</si>
  <si>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</si>
  <si>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</si>
  <si>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</si>
  <si>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</si>
  <si>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</si>
  <si>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</si>
  <si>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</si>
  <si>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</si>
  <si>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</si>
  <si>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</si>
  <si>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</si>
  <si>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</si>
  <si>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</si>
  <si>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</si>
  <si>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</si>
  <si>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</si>
  <si>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</si>
  <si>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</si>
  <si>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</si>
  <si>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</si>
  <si>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</si>
  <si>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</si>
  <si>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</si>
  <si>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</si>
  <si>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</si>
  <si>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</si>
  <si>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</si>
  <si>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</si>
  <si>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</si>
  <si>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</si>
  <si>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</si>
  <si>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</si>
  <si>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</si>
  <si>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</si>
  <si>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</si>
  <si>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</si>
  <si>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</si>
  <si>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</si>
  <si>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</si>
  <si>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</si>
  <si>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</si>
  <si>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</si>
  <si>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</si>
  <si>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</si>
  <si>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</si>
  <si>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</si>
  <si>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</si>
  <si>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</si>
  <si>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</si>
  <si>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</si>
  <si>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</si>
  <si>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</si>
  <si>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</si>
  <si>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</si>
  <si>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</si>
  <si>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</si>
  <si>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</si>
  <si>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</si>
  <si>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</si>
  <si>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</si>
  <si>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</si>
  <si>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</si>
  <si>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</si>
  <si>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</si>
  <si>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</si>
  <si>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</si>
  <si>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</si>
  <si>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</si>
  <si>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</si>
  <si>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</si>
  <si>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</si>
  <si>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</si>
  <si>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</si>
  <si>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</si>
  <si>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</si>
  <si>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</si>
  <si>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</si>
  <si>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</si>
  <si>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</si>
  <si>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</si>
  <si>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</si>
  <si>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</si>
  <si>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</si>
  <si>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</si>
  <si>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</si>
  <si>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</si>
  <si>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</si>
  <si>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</si>
  <si>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</si>
  <si>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</si>
  <si>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</si>
  <si>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</si>
  <si>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</si>
  <si>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</si>
  <si>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</si>
  <si>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</si>
  <si>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</si>
  <si>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</si>
  <si>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</si>
  <si>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</si>
  <si>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</si>
  <si>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</si>
  <si>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</si>
  <si>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</si>
  <si>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</si>
  <si>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</si>
  <si>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</si>
  <si>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</si>
  <si>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</si>
  <si>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</si>
  <si>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</si>
  <si>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</si>
  <si>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</si>
  <si>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</si>
  <si>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</si>
  <si>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</si>
  <si>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</si>
  <si>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</si>
  <si>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</si>
  <si>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</si>
  <si>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</si>
  <si>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</si>
  <si>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</si>
  <si>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</si>
  <si>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</si>
  <si>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</si>
  <si>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</si>
  <si>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</si>
  <si>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</si>
  <si>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</si>
  <si>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</si>
  <si>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</si>
  <si>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</si>
  <si>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</si>
  <si>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</si>
  <si>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</si>
  <si>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</si>
  <si>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</si>
  <si>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</si>
  <si>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</si>
  <si>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</si>
  <si>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</si>
  <si>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</si>
  <si>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</si>
  <si>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</si>
  <si>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</si>
  <si>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</si>
  <si>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</si>
  <si>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</si>
  <si>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</si>
  <si>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</si>
  <si>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</si>
  <si>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</si>
  <si>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</si>
  <si>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</si>
  <si>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</si>
  <si>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</si>
  <si>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</si>
  <si>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</si>
  <si>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</si>
  <si>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</si>
  <si>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</si>
  <si>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</si>
  <si>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</si>
  <si>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</si>
  <si>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</si>
  <si>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</si>
  <si>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</si>
  <si>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</si>
  <si>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</si>
  <si>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</si>
  <si>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</si>
  <si>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</si>
  <si>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</si>
  <si>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</si>
  <si>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</si>
  <si>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</si>
  <si>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</si>
  <si>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</si>
  <si>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</si>
  <si>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</si>
  <si>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</si>
  <si>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</si>
  <si>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</si>
  <si>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</si>
  <si>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</si>
  <si>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</si>
  <si>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</si>
  <si>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</si>
  <si>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</si>
  <si>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</si>
  <si>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</si>
  <si>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</si>
  <si>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</si>
  <si>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</si>
  <si>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</si>
  <si>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</si>
  <si>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</si>
  <si>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</si>
  <si>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</si>
  <si>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</si>
  <si>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</si>
  <si>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</si>
  <si>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</si>
  <si>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</si>
  <si>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</si>
  <si>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</si>
  <si>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</si>
  <si>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</si>
  <si>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</si>
  <si>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</si>
  <si>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</si>
  <si>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</si>
  <si>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</si>
  <si>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</si>
  <si>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</si>
  <si>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</si>
  <si>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</si>
  <si>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</si>
  <si>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</si>
  <si>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</si>
  <si>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</si>
  <si>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</si>
  <si>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</si>
  <si>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</si>
  <si>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</si>
  <si>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</si>
  <si>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</si>
  <si>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</si>
  <si>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</si>
  <si>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</si>
  <si>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</si>
  <si>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</si>
  <si>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</si>
  <si>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</si>
  <si>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</si>
  <si>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</si>
  <si>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</si>
  <si>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</si>
  <si>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</si>
  <si>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</si>
  <si>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</si>
  <si>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</si>
  <si>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</si>
  <si>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</si>
  <si>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</si>
  <si>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</si>
  <si>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</si>
  <si>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</si>
  <si>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</si>
  <si>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</si>
  <si>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</si>
  <si>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</si>
  <si>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</si>
  <si>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</si>
  <si>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</si>
  <si>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</si>
  <si>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</si>
  <si>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</si>
  <si>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</si>
  <si>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</si>
  <si>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</si>
  <si>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</si>
  <si>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</si>
  <si>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</si>
  <si>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</si>
  <si>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</si>
  <si>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</si>
  <si>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</si>
  <si>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</si>
  <si>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</si>
  <si>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</si>
  <si>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</si>
  <si>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</si>
  <si>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</si>
  <si>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</si>
  <si>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</si>
  <si>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</si>
  <si>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</si>
  <si>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</si>
  <si>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</si>
  <si>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</si>
  <si>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</si>
  <si>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</si>
  <si>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</si>
  <si>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</si>
  <si>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</si>
  <si>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</si>
  <si>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</si>
  <si>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</si>
  <si>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</si>
  <si>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</si>
  <si>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</si>
  <si>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</si>
  <si>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</si>
  <si>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</si>
  <si>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</si>
  <si>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</si>
  <si>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</si>
  <si>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</si>
  <si>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</si>
  <si>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</si>
  <si>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</si>
  <si>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</si>
  <si>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</si>
  <si>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</si>
  <si>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</si>
  <si>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</si>
  <si>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</si>
  <si>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</si>
  <si>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</si>
  <si>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</si>
  <si>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</si>
  <si>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</si>
  <si>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</si>
  <si>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</si>
  <si>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</si>
  <si>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</si>
  <si>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</si>
  <si>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</si>
  <si>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</si>
  <si>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</si>
  <si>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</si>
  <si>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</si>
  <si>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</si>
  <si>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</si>
  <si>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</si>
  <si>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</si>
  <si>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</si>
  <si>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</si>
  <si>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</si>
  <si>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</si>
  <si>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</si>
  <si>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</si>
  <si>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</si>
  <si>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</si>
  <si>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</si>
  <si>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</si>
  <si>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</si>
  <si>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</si>
  <si>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</si>
  <si>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</si>
  <si>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</si>
  <si>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</si>
  <si>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</si>
  <si>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</si>
  <si>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</si>
  <si>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</si>
  <si>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</si>
  <si>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</si>
  <si>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</si>
  <si>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</si>
  <si>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</si>
  <si>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</si>
  <si>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</si>
  <si>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</si>
  <si>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</si>
  <si>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</si>
  <si>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</si>
  <si>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</si>
  <si>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</si>
  <si>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</si>
  <si>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</si>
  <si>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</si>
  <si>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</si>
  <si>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</si>
  <si>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</si>
  <si>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</si>
  <si>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</si>
  <si>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</si>
  <si>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</si>
  <si>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</si>
  <si>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</si>
  <si>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</si>
  <si>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</si>
  <si>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</si>
  <si>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</si>
  <si>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</si>
  <si>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</si>
  <si>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</si>
  <si>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</si>
  <si>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</si>
  <si>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</si>
  <si>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</si>
  <si>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</si>
  <si>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</si>
  <si>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</si>
  <si>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</si>
  <si>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</si>
  <si>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</si>
  <si>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</si>
  <si>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</si>
  <si>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</si>
  <si>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</si>
  <si>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</si>
  <si>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</si>
  <si>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</si>
  <si>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</si>
  <si>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</si>
  <si>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</si>
  <si>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</si>
  <si>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</si>
  <si>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</si>
  <si>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</si>
  <si>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</si>
  <si>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</si>
  <si>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</si>
  <si>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</si>
  <si>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</si>
  <si>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</si>
  <si>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</si>
  <si>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</si>
  <si>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</si>
  <si>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</si>
  <si>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</si>
  <si>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</si>
  <si>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</si>
  <si>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</si>
  <si>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</si>
  <si>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</si>
  <si>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</si>
  <si>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</si>
  <si>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</si>
  <si>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</si>
  <si>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</si>
  <si>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</si>
  <si>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</si>
  <si>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</si>
  <si>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</si>
  <si>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</si>
  <si>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</si>
  <si>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</si>
  <si>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</si>
  <si>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</si>
  <si>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</si>
  <si>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</si>
  <si>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</si>
  <si>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</si>
  <si>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</si>
  <si>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</si>
  <si>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</si>
  <si>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</si>
  <si>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</si>
  <si>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</si>
  <si>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</si>
  <si>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</si>
  <si>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</si>
  <si>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</si>
  <si>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</si>
  <si>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</si>
  <si>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</si>
  <si>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</si>
  <si>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</si>
  <si>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</si>
  <si>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</si>
  <si>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</si>
  <si>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</si>
  <si>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</si>
  <si>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</si>
  <si>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</si>
  <si>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</si>
  <si>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</si>
  <si>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</si>
  <si>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</si>
  <si>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</si>
  <si>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</si>
  <si>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</si>
  <si>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</si>
  <si>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</si>
  <si>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</si>
  <si>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</si>
  <si>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</si>
  <si>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</si>
  <si>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</si>
  <si>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</si>
  <si>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</si>
  <si>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</si>
  <si>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</si>
  <si>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</si>
  <si>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</si>
  <si>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</si>
  <si>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</si>
  <si>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</si>
  <si>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</si>
  <si>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</si>
  <si>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</si>
  <si>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</si>
  <si>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</si>
  <si>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</si>
  <si>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</si>
  <si>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</si>
  <si>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</si>
  <si>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</si>
  <si>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</si>
  <si>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</si>
  <si>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</si>
  <si>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</si>
  <si>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</si>
  <si>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</si>
  <si>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</si>
  <si>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</si>
  <si>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</si>
  <si>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</si>
  <si>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</si>
  <si>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</si>
  <si>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</si>
  <si>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</si>
  <si>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</si>
  <si>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</si>
  <si>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</si>
  <si>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</si>
  <si>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</si>
  <si>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</si>
  <si>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</si>
  <si>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</si>
  <si>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</si>
  <si>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</si>
  <si>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</si>
  <si>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</si>
  <si>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</si>
  <si>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</si>
  <si>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</si>
  <si>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</si>
  <si>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</si>
  <si>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</si>
  <si>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</si>
  <si>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</si>
  <si>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</si>
  <si>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</si>
  <si>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</si>
  <si>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</si>
  <si>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</si>
  <si>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</si>
  <si>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</si>
  <si>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</si>
  <si>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</si>
  <si>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</si>
  <si>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</si>
  <si>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</si>
  <si>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</si>
  <si>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</si>
  <si>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</si>
  <si>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</si>
  <si>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</si>
  <si>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</si>
  <si>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</si>
  <si>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</si>
  <si>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</si>
  <si>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</si>
  <si>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</si>
  <si>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</si>
  <si>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</si>
  <si>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</si>
  <si>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</si>
  <si>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</si>
  <si>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</si>
  <si>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</si>
  <si>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</si>
  <si>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</si>
  <si>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</si>
  <si>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</si>
  <si>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</si>
  <si>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</si>
  <si>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</si>
  <si>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</si>
  <si>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</si>
  <si>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</si>
  <si>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</si>
  <si>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</si>
  <si>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</si>
  <si>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</si>
  <si>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</si>
  <si>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</si>
  <si>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</si>
  <si>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</si>
  <si>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</si>
  <si>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</si>
  <si>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</si>
  <si>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</si>
  <si>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</si>
  <si>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</si>
  <si>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</si>
  <si>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</si>
  <si>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</si>
  <si>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</si>
  <si>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</si>
  <si>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</si>
  <si>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</si>
  <si>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</si>
  <si>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</si>
  <si>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</si>
  <si>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</si>
  <si>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</si>
  <si>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</si>
  <si>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</si>
  <si>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</si>
  <si>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</si>
  <si>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</si>
  <si>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</si>
  <si>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</si>
  <si>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</si>
  <si>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</si>
  <si>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</si>
  <si>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</si>
  <si>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</si>
  <si>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</si>
  <si>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</si>
  <si>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</si>
  <si>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</si>
  <si>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</si>
  <si>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</si>
  <si>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</si>
  <si>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</si>
  <si>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</si>
  <si>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</si>
  <si>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</si>
  <si>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</si>
  <si>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</si>
  <si>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</si>
  <si>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</si>
  <si>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</si>
  <si>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</si>
  <si>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</si>
  <si>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</si>
  <si>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</si>
  <si>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</si>
  <si>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</si>
  <si>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</si>
  <si>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</si>
  <si>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</si>
  <si>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</si>
  <si>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</si>
  <si>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</si>
  <si>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</si>
  <si>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</si>
  <si>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</si>
  <si>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</si>
  <si>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</si>
  <si>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</si>
  <si>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</si>
  <si>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</si>
  <si>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</si>
  <si>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</si>
  <si>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</si>
  <si>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</si>
  <si>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</si>
  <si>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</si>
  <si>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</si>
  <si>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</si>
  <si>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</si>
  <si>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</si>
  <si>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</si>
  <si>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</si>
  <si>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</si>
  <si>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</si>
  <si>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</si>
  <si>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</si>
  <si>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</si>
  <si>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</si>
  <si>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</si>
  <si>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</si>
  <si>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</si>
  <si>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</si>
  <si>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</si>
  <si>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</si>
  <si>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</si>
  <si>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</si>
  <si>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</si>
  <si>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</si>
  <si>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</si>
  <si>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</si>
  <si>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</si>
  <si>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</si>
  <si>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</si>
  <si>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</si>
  <si>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</si>
  <si>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</si>
  <si>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</si>
  <si>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</si>
  <si>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</si>
  <si>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</si>
  <si>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</si>
  <si>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</si>
  <si>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</si>
  <si>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</si>
  <si>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</si>
  <si>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</si>
  <si>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</si>
  <si>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</si>
  <si>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</si>
  <si>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</si>
  <si>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</si>
  <si>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</si>
  <si>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</si>
  <si>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</si>
  <si>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</si>
  <si>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</si>
  <si>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</si>
  <si>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</si>
  <si>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</si>
  <si>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</si>
  <si>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</si>
  <si>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</si>
  <si>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</si>
  <si>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</si>
  <si>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</si>
  <si>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</si>
  <si>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</si>
  <si>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</si>
  <si>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</si>
  <si>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</si>
  <si>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</si>
  <si>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</si>
  <si>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</si>
  <si>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</si>
  <si>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</si>
  <si>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</si>
  <si>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</si>
  <si>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</si>
  <si>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</si>
  <si>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</si>
  <si>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</si>
  <si>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</si>
  <si>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</si>
  <si>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</si>
  <si>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</si>
  <si>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</si>
  <si>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</si>
  <si>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</si>
  <si>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</si>
  <si>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</si>
  <si>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</si>
  <si>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</si>
  <si>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</si>
  <si>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</si>
  <si>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</si>
  <si>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</si>
  <si>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</si>
  <si>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</si>
  <si>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</si>
  <si>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</si>
  <si>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</si>
  <si>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</si>
  <si>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</si>
  <si>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</si>
  <si>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</si>
  <si>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</si>
  <si>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</si>
  <si>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</si>
  <si>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</si>
  <si>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</si>
  <si>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</si>
  <si>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</si>
  <si>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</si>
  <si>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</si>
  <si>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</si>
  <si>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</si>
  <si>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</si>
  <si>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</si>
  <si>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</si>
  <si>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</si>
  <si>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</si>
  <si>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</si>
  <si>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</si>
  <si>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</si>
  <si>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</si>
  <si>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</si>
  <si>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</si>
  <si>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</si>
  <si>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</si>
  <si>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</si>
  <si>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</si>
  <si>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</si>
  <si>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</si>
  <si>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</si>
  <si>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</si>
  <si>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</si>
  <si>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</si>
  <si>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</si>
  <si>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</si>
  <si>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</si>
  <si>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</si>
  <si>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</si>
  <si>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</si>
  <si>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</si>
  <si>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</si>
  <si>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</si>
  <si>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</si>
  <si>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</si>
  <si>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</si>
  <si>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</si>
  <si>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</si>
  <si>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</si>
  <si>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</si>
  <si>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</si>
  <si>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</si>
  <si>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</si>
  <si>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</si>
  <si>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</si>
  <si>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</si>
  <si>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</si>
  <si>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</si>
  <si>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</si>
  <si>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</si>
  <si>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</si>
  <si>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</si>
  <si>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</si>
  <si>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</si>
  <si>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</si>
  <si>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</si>
  <si>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</si>
  <si>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</si>
  <si>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</si>
  <si>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</si>
  <si>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</si>
  <si>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</si>
  <si>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</si>
  <si>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</si>
  <si>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</si>
  <si>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</si>
  <si>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</si>
  <si>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</si>
  <si>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</si>
  <si>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</si>
  <si>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</si>
  <si>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</si>
  <si>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</si>
  <si>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</si>
  <si>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</si>
  <si>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</si>
  <si>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</si>
  <si>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</si>
  <si>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</si>
  <si>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</si>
  <si>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</si>
  <si>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</si>
  <si>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</si>
  <si>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</si>
  <si>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</si>
  <si>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</si>
  <si>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</si>
  <si>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</si>
  <si>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</si>
  <si>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</si>
  <si>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</si>
  <si>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</si>
  <si>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</si>
  <si>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</si>
  <si>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</si>
  <si>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</si>
  <si>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</si>
  <si>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</si>
  <si>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</si>
  <si>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</si>
  <si>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</si>
  <si>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</si>
  <si>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</si>
  <si>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</si>
  <si>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</si>
  <si>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</si>
  <si>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</si>
  <si>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</si>
  <si>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</si>
  <si>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</si>
  <si>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</si>
  <si>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</si>
  <si>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</si>
  <si>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</si>
  <si>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</si>
  <si>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</si>
  <si>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</si>
  <si>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</si>
  <si>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</si>
  <si>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</si>
  <si>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</si>
  <si>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</si>
  <si>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</si>
  <si>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</si>
  <si>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</si>
  <si>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</si>
  <si>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</si>
  <si>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</si>
  <si>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</si>
  <si>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</si>
  <si>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</si>
  <si>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</si>
  <si>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</si>
  <si>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</si>
  <si>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</si>
  <si>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</si>
  <si>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</si>
  <si>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</si>
  <si>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</si>
  <si>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</si>
  <si>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</si>
  <si>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</si>
  <si>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</si>
  <si>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</si>
  <si>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</si>
  <si>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</si>
  <si>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</si>
  <si>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</si>
  <si>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</si>
  <si>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</si>
  <si>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</si>
  <si>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</si>
  <si>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</si>
  <si>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</si>
  <si>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</si>
  <si>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</si>
  <si>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</si>
  <si>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</si>
  <si>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</si>
  <si>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</si>
  <si>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</si>
  <si>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</si>
  <si>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</si>
  <si>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</si>
  <si>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</si>
  <si>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</si>
  <si>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</si>
  <si>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</si>
  <si>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</si>
  <si>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</si>
  <si>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</si>
  <si>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</si>
  <si>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</si>
  <si>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</si>
  <si>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</si>
  <si>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</si>
  <si>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</si>
  <si>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</si>
  <si>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</si>
  <si>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</si>
  <si>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</si>
  <si>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</si>
  <si>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</si>
  <si>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</si>
  <si>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</si>
  <si>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</si>
  <si>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</si>
  <si>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</si>
  <si>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</si>
  <si>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</si>
  <si>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</si>
  <si>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</si>
  <si>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</si>
  <si>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</si>
  <si>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</si>
  <si>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</si>
  <si>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</si>
  <si>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</si>
  <si>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</si>
  <si>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</si>
  <si>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</si>
  <si>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</si>
  <si>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</si>
  <si>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</si>
  <si>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</si>
  <si>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</si>
  <si>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</si>
  <si>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</si>
  <si>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</si>
  <si>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</si>
  <si>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</si>
  <si>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</si>
  <si>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</si>
  <si>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</si>
  <si>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</si>
  <si>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</si>
  <si>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</si>
  <si>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</si>
  <si>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</si>
  <si>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</si>
  <si>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</si>
  <si>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</si>
  <si>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</si>
  <si>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</si>
  <si>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</si>
  <si>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</si>
  <si>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</si>
  <si>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</si>
  <si>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</si>
  <si>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</si>
  <si>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</si>
  <si>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</si>
  <si>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</si>
  <si>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</si>
  <si>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</si>
  <si>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</si>
  <si>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</si>
  <si>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</si>
  <si>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</si>
  <si>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</si>
  <si>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</si>
  <si>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</si>
  <si>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</si>
  <si>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</si>
  <si>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</si>
  <si>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</si>
  <si>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</si>
  <si>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</si>
  <si>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</si>
  <si>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</si>
  <si>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</si>
  <si>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</si>
  <si>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</si>
  <si>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</si>
  <si>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</si>
  <si>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</si>
  <si>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</si>
  <si>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</si>
  <si>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</si>
  <si>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</si>
  <si>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</si>
  <si>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</si>
  <si>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</si>
  <si>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</si>
  <si>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</si>
  <si>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</si>
  <si>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</si>
  <si>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</si>
  <si>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</si>
  <si>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</si>
  <si>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</si>
  <si>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</si>
  <si>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</si>
  <si>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</si>
  <si>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</si>
  <si>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</si>
  <si>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</si>
  <si>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</si>
  <si>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</si>
  <si>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</si>
  <si>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</si>
  <si>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</si>
  <si>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</si>
  <si>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</si>
  <si>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</si>
  <si>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</si>
  <si>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</si>
  <si>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</si>
  <si>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</si>
  <si>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</si>
  <si>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</si>
  <si>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</si>
  <si>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</si>
  <si>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</si>
  <si>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</si>
  <si>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</si>
  <si>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</si>
  <si>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</si>
  <si>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</si>
  <si>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</si>
  <si>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</si>
  <si>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</si>
  <si>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</si>
  <si>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</si>
  <si>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</si>
  <si>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</si>
  <si>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</si>
  <si>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</si>
  <si>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</si>
  <si>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</si>
  <si>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</si>
  <si>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</si>
  <si>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</si>
  <si>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</si>
  <si>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</si>
  <si>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</si>
  <si>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</si>
  <si>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</si>
  <si>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</si>
  <si>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</si>
  <si>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</si>
  <si>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</si>
  <si>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</si>
  <si>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</si>
  <si>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</si>
  <si>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</si>
  <si>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</si>
  <si>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</si>
  <si>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</si>
  <si>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</si>
  <si>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</si>
  <si>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</si>
  <si>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</si>
  <si>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</si>
  <si>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</si>
  <si>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</si>
  <si>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</si>
  <si>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</si>
  <si>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</si>
  <si>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</si>
  <si>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</si>
  <si>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</si>
  <si>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</si>
  <si>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</si>
  <si>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</si>
  <si>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</si>
  <si>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</si>
  <si>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</si>
  <si>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</si>
  <si>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</si>
  <si>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</si>
  <si>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</si>
  <si>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</si>
  <si>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</si>
  <si>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</si>
  <si>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</si>
  <si>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</si>
  <si>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</si>
  <si>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</si>
  <si>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</si>
  <si>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</si>
  <si>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</si>
  <si>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</si>
  <si>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</si>
  <si>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</si>
  <si>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</si>
  <si>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</si>
  <si>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</si>
  <si>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</si>
  <si>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</si>
  <si>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</si>
  <si>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</si>
  <si>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</si>
  <si>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</si>
  <si>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</si>
  <si>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</si>
  <si>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</si>
  <si>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</si>
  <si>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</si>
  <si>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</si>
  <si>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</si>
  <si>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</si>
  <si>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</si>
  <si>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</si>
  <si>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</si>
  <si>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</si>
  <si>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</si>
  <si>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</si>
  <si>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</si>
  <si>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</si>
  <si>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</si>
  <si>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</si>
  <si>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</si>
  <si>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</si>
  <si>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</si>
  <si>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</si>
  <si>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</si>
  <si>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</si>
  <si>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</si>
  <si>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</si>
  <si>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</si>
  <si>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</si>
  <si>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</si>
  <si>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</si>
  <si>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</si>
  <si>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</si>
  <si>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</si>
  <si>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</si>
  <si>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</si>
  <si>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</si>
  <si>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</si>
  <si>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</si>
  <si>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</si>
  <si>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</si>
  <si>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</si>
  <si>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</si>
  <si>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</si>
  <si>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</si>
  <si>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</si>
  <si>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</si>
  <si>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</si>
  <si>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</si>
  <si>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</si>
  <si>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</si>
  <si>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</si>
  <si>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</si>
  <si>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</si>
  <si>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</si>
  <si>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</si>
  <si>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</si>
  <si>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</si>
  <si>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</si>
  <si>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</si>
  <si>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</si>
  <si>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</si>
  <si>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</si>
  <si>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</si>
  <si>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</si>
  <si>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</si>
  <si>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</si>
  <si>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</si>
  <si>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</si>
  <si>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</si>
  <si>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</si>
  <si>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</si>
  <si>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</si>
  <si>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</si>
  <si>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</si>
  <si>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</si>
  <si>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</si>
  <si>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</si>
  <si>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</si>
  <si>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</si>
  <si>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</si>
  <si>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</si>
  <si>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</si>
  <si>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</si>
  <si>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</si>
  <si>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</si>
  <si>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</si>
  <si>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</si>
  <si>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</si>
  <si>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</si>
  <si>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</si>
  <si>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</si>
  <si>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</si>
  <si>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</si>
  <si>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</si>
  <si>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</si>
  <si>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</si>
  <si>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</si>
  <si>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</si>
  <si>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</si>
  <si>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</si>
  <si>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</si>
  <si>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</si>
  <si>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</si>
  <si>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</si>
  <si>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</si>
  <si>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</si>
  <si>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</si>
  <si>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</si>
  <si>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</si>
  <si>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</si>
  <si>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</si>
  <si>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</si>
  <si>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</si>
  <si>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</si>
  <si>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</si>
  <si>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</si>
  <si>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</si>
  <si>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</si>
  <si>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</si>
  <si>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</si>
  <si>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</si>
  <si>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</si>
  <si>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</si>
  <si>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</si>
  <si>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</si>
  <si>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</si>
  <si>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</si>
  <si>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</si>
  <si>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</si>
  <si>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</si>
  <si>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</si>
  <si>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</si>
  <si>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</si>
  <si>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</si>
  <si>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</si>
  <si>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</si>
  <si>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</si>
  <si>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</si>
  <si>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</si>
  <si>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</si>
  <si>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</si>
  <si>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</si>
  <si>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</si>
  <si>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</si>
  <si>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</si>
  <si>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</si>
  <si>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</si>
  <si>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</si>
  <si>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</si>
  <si>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</si>
  <si>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</si>
  <si>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</si>
  <si>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</si>
  <si>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</si>
  <si>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</si>
  <si>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</si>
  <si>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</si>
  <si>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</si>
  <si>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</si>
  <si>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</si>
  <si>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</si>
  <si>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</si>
  <si>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</si>
  <si>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</si>
  <si>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</si>
  <si>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</si>
  <si>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</si>
  <si>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</si>
  <si>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</si>
  <si>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</si>
  <si>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</si>
  <si>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</si>
  <si>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</si>
  <si>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</si>
  <si>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</si>
  <si>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</si>
  <si>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</si>
  <si>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</si>
  <si>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</si>
  <si>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</si>
  <si>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</si>
  <si>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</si>
  <si>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</si>
  <si>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</si>
  <si>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</si>
  <si>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</si>
  <si>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</si>
  <si>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</si>
  <si>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</si>
  <si>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</si>
  <si>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</si>
  <si>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</si>
  <si>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</si>
  <si>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</si>
  <si>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</si>
  <si>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</si>
  <si>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</si>
  <si>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</si>
  <si>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</si>
  <si>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</si>
  <si>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</si>
  <si>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</si>
  <si>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</si>
  <si>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</si>
  <si>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</si>
  <si>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</si>
  <si>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</si>
  <si>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</si>
  <si>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</si>
  <si>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</si>
  <si>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</si>
  <si>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</si>
  <si>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</si>
  <si>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</si>
  <si>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</si>
  <si>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</si>
  <si>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</si>
  <si>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</si>
  <si>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</si>
  <si>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</si>
  <si>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</si>
  <si>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</si>
  <si>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</si>
  <si>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</si>
  <si>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</si>
  <si>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</si>
  <si>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</si>
  <si>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</si>
  <si>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</si>
  <si>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</si>
  <si>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</si>
  <si>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</si>
  <si>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</si>
  <si>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</si>
  <si>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</si>
  <si>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</si>
  <si>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</si>
  <si>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</si>
  <si>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</si>
  <si>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</si>
  <si>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</si>
  <si>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</si>
  <si>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</si>
  <si>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</si>
  <si>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</si>
  <si>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</si>
  <si>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</si>
  <si>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</si>
  <si>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</si>
  <si>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</si>
  <si>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</si>
  <si>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</si>
  <si>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</si>
  <si>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</si>
  <si>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</si>
  <si>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</si>
  <si>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</si>
  <si>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</si>
  <si>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</si>
  <si>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</si>
  <si>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</si>
  <si>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</si>
  <si>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</si>
  <si>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</si>
  <si>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</si>
  <si>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</si>
  <si>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</si>
  <si>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</si>
  <si>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</si>
  <si>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</si>
  <si>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</si>
  <si>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</si>
  <si>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</si>
  <si>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</si>
  <si>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</si>
  <si>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</si>
  <si>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</si>
  <si>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</si>
  <si>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</si>
  <si>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</si>
  <si>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</si>
  <si>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</si>
  <si>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</si>
  <si>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</si>
  <si>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</si>
  <si>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</si>
  <si>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</si>
  <si>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</si>
  <si>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</si>
  <si>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</si>
  <si>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</si>
  <si>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</si>
  <si>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</si>
  <si>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</si>
  <si>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</si>
  <si>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</si>
  <si>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</si>
  <si>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</si>
  <si>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</si>
  <si>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</si>
  <si>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</si>
  <si>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</si>
  <si>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</si>
  <si>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</si>
  <si>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</si>
  <si>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</si>
  <si>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</si>
  <si>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</si>
  <si>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</si>
  <si>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</si>
  <si>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</si>
  <si>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</si>
  <si>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</si>
  <si>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</si>
  <si>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</si>
  <si>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</si>
  <si>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</si>
  <si>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</si>
  <si>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</si>
  <si>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</si>
  <si>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</si>
  <si>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</si>
  <si>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</si>
  <si>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</si>
  <si>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</si>
  <si>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</si>
  <si>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</si>
  <si>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</si>
  <si>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</si>
  <si>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</si>
  <si>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</si>
  <si>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</si>
  <si>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</si>
  <si>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</si>
  <si>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</si>
  <si>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</si>
  <si>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</si>
  <si>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</si>
  <si>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</si>
  <si>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</si>
  <si>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</si>
  <si>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</si>
  <si>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</si>
  <si>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</si>
  <si>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</si>
  <si>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</si>
  <si>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</si>
  <si>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</si>
  <si>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</si>
  <si>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</si>
  <si>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</si>
  <si>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</si>
  <si>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</si>
  <si>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</si>
  <si>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</si>
  <si>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</si>
  <si>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</si>
  <si>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</si>
  <si>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</si>
  <si>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</si>
  <si>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</si>
  <si>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</si>
  <si>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</si>
  <si>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</si>
  <si>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</si>
  <si>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</si>
  <si>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</si>
  <si>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</si>
  <si>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</si>
  <si>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</si>
  <si>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</si>
  <si>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</si>
  <si>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</si>
  <si>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</si>
  <si>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</si>
  <si>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</si>
  <si>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</si>
  <si>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</si>
  <si>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</si>
  <si>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</si>
  <si>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</si>
  <si>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</si>
  <si>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</si>
  <si>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</si>
  <si>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</si>
  <si>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</si>
  <si>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</si>
  <si>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</si>
  <si>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</si>
  <si>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</si>
  <si>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</si>
  <si>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</si>
  <si>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</si>
  <si>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</si>
  <si>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</si>
  <si>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</si>
  <si>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</si>
  <si>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</si>
  <si>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</si>
  <si>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</si>
  <si>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</si>
  <si>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</si>
  <si>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</si>
  <si>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</si>
  <si>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</si>
  <si>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</si>
  <si>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</si>
  <si>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</si>
  <si>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</si>
  <si>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</si>
  <si>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</si>
  <si>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</si>
  <si>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</si>
  <si>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</si>
  <si>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</si>
  <si>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</si>
  <si>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</si>
  <si>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</si>
  <si>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</si>
  <si>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</si>
  <si>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</si>
  <si>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</si>
  <si>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</si>
  <si>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</si>
  <si>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</si>
  <si>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</si>
  <si>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</si>
  <si>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</si>
  <si>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</si>
  <si>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</si>
  <si>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</si>
  <si>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</si>
  <si>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</si>
  <si>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</si>
  <si>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</si>
  <si>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</si>
  <si>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</si>
  <si>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</si>
  <si>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</si>
  <si>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</si>
  <si>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</si>
  <si>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</si>
  <si>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</si>
  <si>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</si>
  <si>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</si>
  <si>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</si>
  <si>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</si>
  <si>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</si>
  <si>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</si>
  <si>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</si>
  <si>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</si>
  <si>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</si>
  <si>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</si>
  <si>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</si>
  <si>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</si>
  <si>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</si>
  <si>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</si>
  <si>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</si>
  <si>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</si>
  <si>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</si>
  <si>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</si>
  <si>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</si>
  <si>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</si>
  <si>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</si>
  <si>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</si>
  <si>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</si>
  <si>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</si>
  <si>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</si>
  <si>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</si>
  <si>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</si>
  <si>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</si>
  <si>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</si>
  <si>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</si>
  <si>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</si>
  <si>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</si>
  <si>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</si>
  <si>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</si>
  <si>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</si>
  <si>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</si>
  <si>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</si>
  <si>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</si>
  <si>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</si>
  <si>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</si>
  <si>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</si>
  <si>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</si>
  <si>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</si>
  <si>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</si>
  <si>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</si>
  <si>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</si>
  <si>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</si>
  <si>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</si>
  <si>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</si>
  <si>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</si>
  <si>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</si>
  <si>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</si>
  <si>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</si>
  <si>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</si>
  <si>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</si>
  <si>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</si>
  <si>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</si>
  <si>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</si>
  <si>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</si>
  <si>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</si>
  <si>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</si>
  <si>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</si>
  <si>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</si>
  <si>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</si>
  <si>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</si>
  <si>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</si>
  <si>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</si>
  <si>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</si>
  <si>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</si>
  <si>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</si>
  <si>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</si>
  <si>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</si>
  <si>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</si>
  <si>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</si>
  <si>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</si>
  <si>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</si>
  <si>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</si>
  <si>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</si>
  <si>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</si>
  <si>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</si>
  <si>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</si>
  <si>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</si>
  <si>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</si>
  <si>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</si>
  <si>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</si>
  <si>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</si>
  <si>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</si>
  <si>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</si>
  <si>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</si>
  <si>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</si>
  <si>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</si>
  <si>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</si>
  <si>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</si>
  <si>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</si>
  <si>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</si>
  <si>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</si>
  <si>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</si>
  <si>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</si>
  <si>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</si>
  <si>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</si>
  <si>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</si>
  <si>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</si>
  <si>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</si>
  <si>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</si>
  <si>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</si>
  <si>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</si>
  <si>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</si>
  <si>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</si>
  <si>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</si>
  <si>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</si>
  <si>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</si>
  <si>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</si>
  <si>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</si>
  <si>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</si>
  <si>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</si>
  <si>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</si>
  <si>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</si>
  <si>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</si>
  <si>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</si>
  <si>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</si>
  <si>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</si>
  <si>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</si>
  <si>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</si>
  <si>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</si>
  <si>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</si>
  <si>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</si>
  <si>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</si>
  <si>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</si>
  <si>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</si>
  <si>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</si>
  <si>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</si>
  <si>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</si>
  <si>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</si>
  <si>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</si>
  <si>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</si>
  <si>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</si>
  <si>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</si>
  <si>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</si>
  <si>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</si>
  <si>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</si>
  <si>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</si>
  <si>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</si>
  <si>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</si>
  <si>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</si>
  <si>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</si>
  <si>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</si>
  <si>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</si>
  <si>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</si>
  <si>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</si>
  <si>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</si>
  <si>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</si>
  <si>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</si>
  <si>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</si>
  <si>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</si>
  <si>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</si>
  <si>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</si>
  <si>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</si>
  <si>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</si>
  <si>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</si>
  <si>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</si>
  <si>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</si>
  <si>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</si>
  <si>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</si>
  <si>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</si>
  <si>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</si>
  <si>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</si>
  <si>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</si>
  <si>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</si>
  <si>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</si>
  <si>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</si>
  <si>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</si>
  <si>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</si>
  <si>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</si>
  <si>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</si>
  <si>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</si>
  <si>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</si>
  <si>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</si>
  <si>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</si>
  <si>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</si>
  <si>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</si>
  <si>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</si>
  <si>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</si>
  <si>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</si>
  <si>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</si>
  <si>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</si>
  <si>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</si>
  <si>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</si>
  <si>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</si>
  <si>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</si>
  <si>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</si>
  <si>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</si>
  <si>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</si>
  <si>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</si>
  <si>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</si>
  <si>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</si>
  <si>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</si>
  <si>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</si>
  <si>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</si>
  <si>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</si>
  <si>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</si>
  <si>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</si>
  <si>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</si>
  <si>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</si>
  <si>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</si>
  <si>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</si>
  <si>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</si>
  <si>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</si>
  <si>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</si>
  <si>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</si>
  <si>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</si>
  <si>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</si>
  <si>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</si>
  <si>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</si>
  <si>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</si>
  <si>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</si>
  <si>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</si>
  <si>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</si>
  <si>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</si>
  <si>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</si>
  <si>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</si>
  <si>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</si>
  <si>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</si>
  <si>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</si>
  <si>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</si>
  <si>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</si>
  <si>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</si>
  <si>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</si>
  <si>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</si>
  <si>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</si>
  <si>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</si>
  <si>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</si>
  <si>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</si>
  <si>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</si>
  <si>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</si>
  <si>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</si>
  <si>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</si>
  <si>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</si>
  <si>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</si>
  <si>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</si>
  <si>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</si>
  <si>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</si>
  <si>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</si>
  <si>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</si>
  <si>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</si>
  <si>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</si>
  <si>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</si>
  <si>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</si>
  <si>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</si>
  <si>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</si>
  <si>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</si>
  <si>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</si>
  <si>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</si>
  <si>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</si>
  <si>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</si>
  <si>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</si>
  <si>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</si>
  <si>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</si>
  <si>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</si>
  <si>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</si>
  <si>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</si>
  <si>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</si>
  <si>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</si>
  <si>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</si>
  <si>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</si>
  <si>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</si>
  <si>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</si>
  <si>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</si>
  <si>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</si>
  <si>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</si>
  <si>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</si>
  <si>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</si>
  <si>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</si>
  <si>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</si>
  <si>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</si>
  <si>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</si>
  <si>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</si>
  <si>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</si>
  <si>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</si>
  <si>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</si>
  <si>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</si>
  <si>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</si>
  <si>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</si>
  <si>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</si>
  <si>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</si>
  <si>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</si>
  <si>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</si>
  <si>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</si>
  <si>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</si>
  <si>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</si>
  <si>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</si>
  <si>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</si>
  <si>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</si>
  <si>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</si>
  <si>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</si>
  <si>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</si>
  <si>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</si>
  <si>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</si>
  <si>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</si>
  <si>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</si>
  <si>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</si>
  <si>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</si>
  <si>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</si>
  <si>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</si>
  <si>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</si>
  <si>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</si>
  <si>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</si>
  <si>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</si>
  <si>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</si>
  <si>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</si>
  <si>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</si>
  <si>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</si>
  <si>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</si>
  <si>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</si>
  <si>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</si>
  <si>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</si>
  <si>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</si>
  <si>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</si>
  <si>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</si>
  <si>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</si>
  <si>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</si>
  <si>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</si>
  <si>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</si>
  <si>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</si>
  <si>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</si>
  <si>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</si>
  <si>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</si>
  <si>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</si>
  <si>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</si>
  <si>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</si>
  <si>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</si>
  <si>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</si>
  <si>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</si>
  <si>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</si>
  <si>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</si>
  <si>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</si>
  <si>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</si>
  <si>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</si>
  <si>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</si>
  <si>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</si>
  <si>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</si>
  <si>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</si>
  <si>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</si>
  <si>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</si>
  <si>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</si>
  <si>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</si>
  <si>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</si>
  <si>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</si>
  <si>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</si>
  <si>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</si>
  <si>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</si>
  <si>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</si>
  <si>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</si>
  <si>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</si>
  <si>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</si>
  <si>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</si>
  <si>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</si>
  <si>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</si>
  <si>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</si>
  <si>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</si>
  <si>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</si>
  <si>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</si>
  <si>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</si>
  <si>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</si>
  <si>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</si>
  <si>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</si>
  <si>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</si>
  <si>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</si>
  <si>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</si>
  <si>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</si>
  <si>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</si>
  <si>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</si>
  <si>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</si>
  <si>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</si>
  <si>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</si>
  <si>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</si>
  <si>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</si>
  <si>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</si>
  <si>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</si>
  <si>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</si>
  <si>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</si>
  <si>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</si>
  <si>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</si>
  <si>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</si>
  <si>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</si>
  <si>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</si>
  <si>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</si>
  <si>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</si>
  <si>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</si>
  <si>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</si>
  <si>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</si>
  <si>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</si>
  <si>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</si>
  <si>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</si>
  <si>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</si>
  <si>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</si>
  <si>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</si>
  <si>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</si>
  <si>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</si>
  <si>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</si>
  <si>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</si>
  <si>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</si>
  <si>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</si>
  <si>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</si>
  <si>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</si>
  <si>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</si>
  <si>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</si>
  <si>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</si>
  <si>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</si>
  <si>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</si>
  <si>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</si>
  <si>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</si>
  <si>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</si>
  <si>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</si>
  <si>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</si>
  <si>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</si>
  <si>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</si>
  <si>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</si>
  <si>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</si>
  <si>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</si>
  <si>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</si>
  <si>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</si>
  <si>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</si>
  <si>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</si>
  <si>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</si>
  <si>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</si>
  <si>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</si>
  <si>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</si>
  <si>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</si>
  <si>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</si>
  <si>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</si>
  <si>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</si>
  <si>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</si>
  <si>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</si>
  <si>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</si>
  <si>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</si>
  <si>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</si>
  <si>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</si>
  <si>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</si>
  <si>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</si>
  <si>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</si>
  <si>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</si>
  <si>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</si>
  <si>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</si>
  <si>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</si>
  <si>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</si>
  <si>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</si>
  <si>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</si>
  <si>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</si>
  <si>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</si>
  <si>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</si>
  <si>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</si>
  <si>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</si>
  <si>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</si>
  <si>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</si>
  <si>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</si>
  <si>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</si>
  <si>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</si>
  <si>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</si>
  <si>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</si>
  <si>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</si>
  <si>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</si>
  <si>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</si>
  <si>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</si>
  <si>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</si>
  <si>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</si>
  <si>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</si>
  <si>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</si>
  <si>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</si>
  <si>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</si>
  <si>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</si>
  <si>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</si>
  <si>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</si>
  <si>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</si>
  <si>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</si>
  <si>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</si>
  <si>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</si>
  <si>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</si>
  <si>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</si>
  <si>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</si>
  <si>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</si>
  <si>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</si>
  <si>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</si>
  <si>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</si>
  <si>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</si>
  <si>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</si>
  <si>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</si>
  <si>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</si>
  <si>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</si>
  <si>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</si>
  <si>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</si>
  <si>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</si>
  <si>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</si>
  <si>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</si>
  <si>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</si>
  <si>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</si>
  <si>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</si>
  <si>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</si>
  <si>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</si>
  <si>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</si>
  <si>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</si>
  <si>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</si>
  <si>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</si>
  <si>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</si>
  <si>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</si>
  <si>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</si>
  <si>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</si>
  <si>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</si>
  <si>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</si>
  <si>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</si>
  <si>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</si>
  <si>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</si>
  <si>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</si>
  <si>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</si>
  <si>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</si>
  <si>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</si>
  <si>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</si>
  <si>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</si>
  <si>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</si>
  <si>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</si>
  <si>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</si>
  <si>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</si>
  <si>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</si>
  <si>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</si>
  <si>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</si>
  <si>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</si>
  <si>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</si>
  <si>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</si>
  <si>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</si>
  <si>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</si>
  <si>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</si>
  <si>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</si>
  <si>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</si>
  <si>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</si>
  <si>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</si>
  <si>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</si>
  <si>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</si>
  <si>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</si>
  <si>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</si>
  <si>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</si>
  <si>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</si>
  <si>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</si>
  <si>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</si>
  <si>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</si>
  <si>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</si>
  <si>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</si>
  <si>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</si>
  <si>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</si>
  <si>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</si>
  <si>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</si>
  <si>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</si>
  <si>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</si>
  <si>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</si>
  <si>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</si>
  <si>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</si>
  <si>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</si>
  <si>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</si>
  <si>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</si>
  <si>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</si>
  <si>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</si>
  <si>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</si>
  <si>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</si>
  <si>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</si>
  <si>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</si>
  <si>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</si>
  <si>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</si>
  <si>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</si>
  <si>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</si>
  <si>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</si>
  <si>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</si>
  <si>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</si>
  <si>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</si>
  <si>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</si>
  <si>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</si>
  <si>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</si>
  <si>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</si>
  <si>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</si>
  <si>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</si>
  <si>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</si>
  <si>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</si>
  <si>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</si>
  <si>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</si>
  <si>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</si>
  <si>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</si>
  <si>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</si>
  <si>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</si>
  <si>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</si>
  <si>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</si>
  <si>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</si>
  <si>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</si>
  <si>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</si>
  <si>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</si>
  <si>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</si>
  <si>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</si>
  <si>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</si>
  <si>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</si>
  <si>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</si>
  <si>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</si>
  <si>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</si>
  <si>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</si>
  <si>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</si>
  <si>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</si>
  <si>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</si>
  <si>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</si>
  <si>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</si>
  <si>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</si>
  <si>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</si>
  <si>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</si>
  <si>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</si>
  <si>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</si>
  <si>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</si>
  <si>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</si>
  <si>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</si>
  <si>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</si>
  <si>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</si>
  <si>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</si>
  <si>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</si>
  <si>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</si>
  <si>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</si>
  <si>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</si>
  <si>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</si>
  <si>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</si>
  <si>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</si>
  <si>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</si>
  <si>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</si>
  <si>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</si>
  <si>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</si>
  <si>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</si>
  <si>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</si>
  <si>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</si>
  <si>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</si>
  <si>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</si>
  <si>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</si>
  <si>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</si>
  <si>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</si>
  <si>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</si>
  <si>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</si>
  <si>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</si>
  <si>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</si>
  <si>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</si>
  <si>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</si>
  <si>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</si>
  <si>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</si>
  <si>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</si>
  <si>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</si>
  <si>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</si>
  <si>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</si>
  <si>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</si>
  <si>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</si>
  <si>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</si>
  <si>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</si>
  <si>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</si>
  <si>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</si>
  <si>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</si>
  <si>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</si>
  <si>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</si>
  <si>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</si>
  <si>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</si>
  <si>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</si>
  <si>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</si>
  <si>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</si>
  <si>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</si>
  <si>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</si>
  <si>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</si>
  <si>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</si>
  <si>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</si>
  <si>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</si>
  <si>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</si>
  <si>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</si>
  <si>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</si>
  <si>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</si>
  <si>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</si>
  <si>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</si>
  <si>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</si>
  <si>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</si>
  <si>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</si>
  <si>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</si>
  <si>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</si>
  <si>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</si>
  <si>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</si>
  <si>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</si>
  <si>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</si>
  <si>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</si>
  <si>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</si>
  <si>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</si>
  <si>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</si>
  <si>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</si>
  <si>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</si>
  <si>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</si>
  <si>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</si>
  <si>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</si>
  <si>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</si>
  <si>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</si>
  <si>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</si>
  <si>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</si>
  <si>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</si>
  <si>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</si>
  <si>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</si>
  <si>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</si>
  <si>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</si>
  <si>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</si>
  <si>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</si>
  <si>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</si>
  <si>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</si>
  <si>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</si>
  <si>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</si>
  <si>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</si>
  <si>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</si>
  <si>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</si>
  <si>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</si>
  <si>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</si>
  <si>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</si>
  <si>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</si>
  <si>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</si>
  <si>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</si>
  <si>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</si>
  <si>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</si>
  <si>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</si>
  <si>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</si>
  <si>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</si>
  <si>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</si>
  <si>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</si>
  <si>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</si>
  <si>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</si>
  <si>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</si>
  <si>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</si>
  <si>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</si>
  <si>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</si>
  <si>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</si>
  <si>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</si>
  <si>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</si>
  <si>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</si>
  <si>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</si>
  <si>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</si>
  <si>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</si>
  <si>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</si>
  <si>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</si>
  <si>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</si>
  <si>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</si>
  <si>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</si>
  <si>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</si>
  <si>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</si>
  <si>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</si>
  <si>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</si>
  <si>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</si>
  <si>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</si>
  <si>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</si>
  <si>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</si>
  <si>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</si>
  <si>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</si>
  <si>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</si>
  <si>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</si>
  <si>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</si>
  <si>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</si>
  <si>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</si>
  <si>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</si>
  <si>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</si>
  <si>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</si>
  <si>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</si>
  <si>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</si>
  <si>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</si>
  <si>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</si>
  <si>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</si>
  <si>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</si>
  <si>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</si>
  <si>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</si>
  <si>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</si>
  <si>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</si>
  <si>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</si>
  <si>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</si>
  <si>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</si>
  <si>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</si>
  <si>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</si>
  <si>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</si>
  <si>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</si>
  <si>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</si>
  <si>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</si>
  <si>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</si>
  <si>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</si>
  <si>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</si>
  <si>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</si>
  <si>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</si>
  <si>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</si>
  <si>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</si>
  <si>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</si>
  <si>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</si>
  <si>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</si>
  <si>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</si>
  <si>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</si>
  <si>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</si>
  <si>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</si>
  <si>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</si>
  <si>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</si>
  <si>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</si>
  <si>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</si>
  <si>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</si>
  <si>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</si>
  <si>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</si>
  <si>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</si>
  <si>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</si>
  <si>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</si>
  <si>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</si>
  <si>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</si>
  <si>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</si>
  <si>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</si>
  <si>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</si>
  <si>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</si>
  <si>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</si>
  <si>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</si>
  <si>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</si>
  <si>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</si>
  <si>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</si>
  <si>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</si>
  <si>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</si>
  <si>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</si>
  <si>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</si>
  <si>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</si>
  <si>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</si>
  <si>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</si>
  <si>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</si>
  <si>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</si>
  <si>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</si>
  <si>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</si>
  <si>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</si>
  <si>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</si>
  <si>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</si>
  <si>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</si>
  <si>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</si>
  <si>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</si>
  <si>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</si>
  <si>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</si>
  <si>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</si>
  <si>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</si>
  <si>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</si>
  <si>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</si>
  <si>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</si>
  <si>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</si>
  <si>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</si>
  <si>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</si>
  <si>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</si>
  <si>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</si>
  <si>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</si>
  <si>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</si>
  <si>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</si>
  <si>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</si>
  <si>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</si>
  <si>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</si>
  <si>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</si>
  <si>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</si>
  <si>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</si>
  <si>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</si>
  <si>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</si>
  <si>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</si>
  <si>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</si>
  <si>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</si>
  <si>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</si>
  <si>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</si>
  <si>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</si>
  <si>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</si>
  <si>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</si>
  <si>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</si>
  <si>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</si>
  <si>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</si>
  <si>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</si>
  <si>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</si>
  <si>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</si>
  <si>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</si>
  <si>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</si>
  <si>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</si>
  <si>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</si>
  <si>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</si>
  <si>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</si>
  <si>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</si>
  <si>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</si>
  <si>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</si>
  <si>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</si>
  <si>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</si>
  <si>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</si>
  <si>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</si>
  <si>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</si>
  <si>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</si>
  <si>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</si>
  <si>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</si>
  <si>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</si>
  <si>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</si>
  <si>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</si>
  <si>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</si>
  <si>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</si>
  <si>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</si>
  <si>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</si>
  <si>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</si>
  <si>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</si>
  <si>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</si>
  <si>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</si>
  <si>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</si>
  <si>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</si>
  <si>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</si>
  <si>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</si>
  <si>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</si>
  <si>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</si>
  <si>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</si>
  <si>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</si>
  <si>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</si>
  <si>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</si>
  <si>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</si>
  <si>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</si>
  <si>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</si>
  <si>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</si>
  <si>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</si>
  <si>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</si>
  <si>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</si>
  <si>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</si>
  <si>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</si>
  <si>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</si>
  <si>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</si>
  <si>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</si>
  <si>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</si>
  <si>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</si>
  <si>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</si>
  <si>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</si>
  <si>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</si>
  <si>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</si>
  <si>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</si>
  <si>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</si>
  <si>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</si>
  <si>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</si>
  <si>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</si>
  <si>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</si>
  <si>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</si>
  <si>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</si>
  <si>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</si>
  <si>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</si>
  <si>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</si>
  <si>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</si>
  <si>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</si>
  <si>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</si>
  <si>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</si>
  <si>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</si>
  <si>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</si>
  <si>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</si>
  <si>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</si>
  <si>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</si>
  <si>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</si>
  <si>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</si>
  <si>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</si>
  <si>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</si>
  <si>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</si>
  <si>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</si>
  <si>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</si>
  <si>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</si>
  <si>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</si>
  <si>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</si>
  <si>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</si>
  <si>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</si>
  <si>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</si>
  <si>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</si>
  <si>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</si>
  <si>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</si>
  <si>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</si>
  <si>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</si>
  <si>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</si>
  <si>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</si>
  <si>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</si>
  <si>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</si>
  <si>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</si>
  <si>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</si>
  <si>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</si>
  <si>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</si>
  <si>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</si>
  <si>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</si>
  <si>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</si>
  <si>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</si>
  <si>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</si>
  <si>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</si>
  <si>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</si>
  <si>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</si>
  <si>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</si>
  <si>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</si>
  <si>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</si>
  <si>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</si>
  <si>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</si>
  <si>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</si>
  <si>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</si>
  <si>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</si>
  <si>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</si>
  <si>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</si>
  <si>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</si>
  <si>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</si>
  <si>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</si>
  <si>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</si>
  <si>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</si>
  <si>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</si>
  <si>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</si>
  <si>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</si>
  <si>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</si>
  <si>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</si>
  <si>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</si>
  <si>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</si>
  <si>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</si>
  <si>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</si>
  <si>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</si>
  <si>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</si>
  <si>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</si>
  <si>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</si>
  <si>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</si>
  <si>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</si>
  <si>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</si>
  <si>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</si>
  <si>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</si>
  <si>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</si>
  <si>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</si>
  <si>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</si>
  <si>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</si>
  <si>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</si>
  <si>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</si>
  <si>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</si>
  <si>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</si>
  <si>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</si>
  <si>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</si>
  <si>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</si>
  <si>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</si>
  <si>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</si>
  <si>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</si>
  <si>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</si>
  <si>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</si>
  <si>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</si>
  <si>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</si>
  <si>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</si>
  <si>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</si>
  <si>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</si>
  <si>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</si>
  <si>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</si>
  <si>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</si>
  <si>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</si>
  <si>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</si>
  <si>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</si>
  <si>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</si>
  <si>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</si>
  <si>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</si>
  <si>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</si>
  <si>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</si>
  <si>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</si>
  <si>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</si>
  <si>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</si>
  <si>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</si>
  <si>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</si>
  <si>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</si>
  <si>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</si>
  <si>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</si>
  <si>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</si>
  <si>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</si>
  <si>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</si>
  <si>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</si>
  <si>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</si>
  <si>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</si>
  <si>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</si>
  <si>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</si>
  <si>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</si>
  <si>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</si>
  <si>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</si>
  <si>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</si>
  <si>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</si>
  <si>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</si>
  <si>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</si>
  <si>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</si>
  <si>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</si>
  <si>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</si>
  <si>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</si>
  <si>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</si>
  <si>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</si>
  <si>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</si>
  <si>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</si>
  <si>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</si>
  <si>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</si>
  <si>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</si>
  <si>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</si>
  <si>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</si>
  <si>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</si>
  <si>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</si>
  <si>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</si>
  <si>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</si>
  <si>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</si>
  <si>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</si>
  <si>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</si>
  <si>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</si>
  <si>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</si>
  <si>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</si>
  <si>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</si>
  <si>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</si>
  <si>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</si>
  <si>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</si>
  <si>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</si>
  <si>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</si>
  <si>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</si>
  <si>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</si>
  <si>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</si>
  <si>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</si>
  <si>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</si>
  <si>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</si>
  <si>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</si>
  <si>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</si>
  <si>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</si>
  <si>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</si>
  <si>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</si>
  <si>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</si>
  <si>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</si>
  <si>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</si>
  <si>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</si>
  <si>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</si>
  <si>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</si>
  <si>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</si>
  <si>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</si>
  <si>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</si>
  <si>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</si>
  <si>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</si>
  <si>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</si>
  <si>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</si>
  <si>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</si>
  <si>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</si>
  <si>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</si>
  <si>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</si>
  <si>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</si>
  <si>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</si>
  <si>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</si>
  <si>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</si>
  <si>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</si>
  <si>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</si>
  <si>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</si>
  <si>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</si>
  <si>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</si>
  <si>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</si>
  <si>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</si>
  <si>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</si>
  <si>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</si>
  <si>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</si>
  <si>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</si>
  <si>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</si>
  <si>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</si>
  <si>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</si>
  <si>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</si>
  <si>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</si>
  <si>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</si>
  <si>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</si>
  <si>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</si>
  <si>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</si>
  <si>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</si>
  <si>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</si>
  <si>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</si>
  <si>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</si>
  <si>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</si>
  <si>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</si>
  <si>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</si>
  <si>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</si>
  <si>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</si>
  <si>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</si>
  <si>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</si>
  <si>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</si>
  <si>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</si>
  <si>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</si>
  <si>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</si>
  <si>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</si>
  <si>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</si>
  <si>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</si>
  <si>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</si>
  <si>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</si>
  <si>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</si>
  <si>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</si>
  <si>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</si>
  <si>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</si>
  <si>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</si>
  <si>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</si>
  <si>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</si>
  <si>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</si>
  <si>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</si>
  <si>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</si>
  <si>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</si>
  <si>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</si>
  <si>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</si>
  <si>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</si>
  <si>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</si>
  <si>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</si>
  <si>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</si>
  <si>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</si>
  <si>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</si>
  <si>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</si>
  <si>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</si>
  <si>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</si>
  <si>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</si>
  <si>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</si>
  <si>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</si>
  <si>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</si>
  <si>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</si>
  <si>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</si>
  <si>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</si>
  <si>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</si>
  <si>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</si>
  <si>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</si>
  <si>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</si>
  <si>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</si>
  <si>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</si>
  <si>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</si>
  <si>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</si>
  <si>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</si>
  <si>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</si>
  <si>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</si>
  <si>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</si>
  <si>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</si>
  <si>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</si>
  <si>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</si>
  <si>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</si>
  <si>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</si>
  <si>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</si>
  <si>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</si>
  <si>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</si>
  <si>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</si>
  <si>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</si>
  <si>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</si>
  <si>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</si>
  <si>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</si>
  <si>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</si>
  <si>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</si>
  <si>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</si>
  <si>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</si>
  <si>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</si>
  <si>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</si>
  <si>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</si>
  <si>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</si>
  <si>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</si>
  <si>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</si>
  <si>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</si>
  <si>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</si>
  <si>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</si>
  <si>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</si>
  <si>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</si>
  <si>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</si>
  <si>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</si>
  <si>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</si>
  <si>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</si>
  <si>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</si>
  <si>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</si>
  <si>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</si>
  <si>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</si>
  <si>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</si>
  <si>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</si>
  <si>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</si>
  <si>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</si>
  <si>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</si>
  <si>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</si>
  <si>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</si>
  <si>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</si>
  <si>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</si>
  <si>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</si>
  <si>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</si>
  <si>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</si>
  <si>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</si>
  <si>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</si>
  <si>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</si>
  <si>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</si>
  <si>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</si>
  <si>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</si>
  <si>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</si>
  <si>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</si>
  <si>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</si>
  <si>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</si>
  <si>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</si>
  <si>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</si>
  <si>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</si>
  <si>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</si>
  <si>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</si>
  <si>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</si>
  <si>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</si>
  <si>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</si>
  <si>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</si>
  <si>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</si>
  <si>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</si>
  <si>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</si>
  <si>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</si>
  <si>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</si>
  <si>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</si>
  <si>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</si>
  <si>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</si>
  <si>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</si>
  <si>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</si>
  <si>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</si>
  <si>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</si>
  <si>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</si>
  <si>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</si>
  <si>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</si>
  <si>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</si>
  <si>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</si>
  <si>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</si>
  <si>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</si>
  <si>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</si>
  <si>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</si>
  <si>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</si>
  <si>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</si>
  <si>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</si>
  <si>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</si>
  <si>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</si>
  <si>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</si>
  <si>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</si>
  <si>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</si>
  <si>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</si>
  <si>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</si>
  <si>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</si>
  <si>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</si>
  <si>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</si>
  <si>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</si>
  <si>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</si>
  <si>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</si>
  <si>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</si>
  <si>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</si>
  <si>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</si>
  <si>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</si>
  <si>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</si>
  <si>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</si>
  <si>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</si>
  <si>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</si>
  <si>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</si>
  <si>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</si>
  <si>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</si>
  <si>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</si>
  <si>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</si>
  <si>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</si>
  <si>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</si>
  <si>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</si>
  <si>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</si>
  <si>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</si>
  <si>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</si>
  <si>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</si>
  <si>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</si>
  <si>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</si>
  <si>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</si>
  <si>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</si>
  <si>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</si>
  <si>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</si>
  <si>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</si>
  <si>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</si>
  <si>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</si>
  <si>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</si>
  <si>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</si>
  <si>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</si>
  <si>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</si>
  <si>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</si>
  <si>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</si>
  <si>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</si>
  <si>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</si>
  <si>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</si>
  <si>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</si>
  <si>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</si>
  <si>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</si>
  <si>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</si>
  <si>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</si>
  <si>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</si>
  <si>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</si>
  <si>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</si>
  <si>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</si>
  <si>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</si>
  <si>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</si>
  <si>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</si>
  <si>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</si>
  <si>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</si>
  <si>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</si>
  <si>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</si>
  <si>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</si>
  <si>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</si>
  <si>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</si>
  <si>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</si>
  <si>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</si>
  <si>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</si>
  <si>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</si>
  <si>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</si>
  <si>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</si>
  <si>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</si>
  <si>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</si>
  <si>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</si>
  <si>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</si>
  <si>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</si>
  <si>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</si>
  <si>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</si>
  <si>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</si>
  <si>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</si>
  <si>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</si>
  <si>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</si>
  <si>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</si>
  <si>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</si>
  <si>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</si>
  <si>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</si>
  <si>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</si>
  <si>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</si>
  <si>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</si>
  <si>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</si>
  <si>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</si>
  <si>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</si>
  <si>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</si>
  <si>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</si>
  <si>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</si>
  <si>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</si>
  <si>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</si>
  <si>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</si>
  <si>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</si>
  <si>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</si>
  <si>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</si>
  <si>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</si>
  <si>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</si>
  <si>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</si>
  <si>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</si>
  <si>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</si>
  <si>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</si>
  <si>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</si>
  <si>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</si>
  <si>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</si>
  <si>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</si>
  <si>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</si>
  <si>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</si>
  <si>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</si>
  <si>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</si>
  <si>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</si>
  <si>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</si>
  <si>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</si>
  <si>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</si>
  <si>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</si>
  <si>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</si>
  <si>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</si>
  <si>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</si>
  <si>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</si>
  <si>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</si>
  <si>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</si>
  <si>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</si>
  <si>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</si>
  <si>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</si>
  <si>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</si>
  <si>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</si>
  <si>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</si>
  <si>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</si>
  <si>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</si>
  <si>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</si>
  <si>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</si>
  <si>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</si>
  <si>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</si>
  <si>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</si>
  <si>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</si>
  <si>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</si>
  <si>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</si>
  <si>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</si>
  <si>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</si>
  <si>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</si>
  <si>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</si>
  <si>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</si>
  <si>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</si>
  <si>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</si>
  <si>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</si>
  <si>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</si>
  <si>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</si>
  <si>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</si>
  <si>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</si>
  <si>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</si>
  <si>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</si>
  <si>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</si>
  <si>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</si>
  <si>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</si>
  <si>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</si>
  <si>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</si>
  <si>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</si>
  <si>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</si>
  <si>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</si>
  <si>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</si>
  <si>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</si>
  <si>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</si>
  <si>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</si>
  <si>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</si>
  <si>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</si>
  <si>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</si>
  <si>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</si>
  <si>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</si>
  <si>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</si>
  <si>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</si>
  <si>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</si>
  <si>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</si>
  <si>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</si>
  <si>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</si>
  <si>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</si>
  <si>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</si>
  <si>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</si>
  <si>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</si>
  <si>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</si>
  <si>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</si>
  <si>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</si>
  <si>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</si>
  <si>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</si>
  <si>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</si>
  <si>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</si>
  <si>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</si>
  <si>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</si>
  <si>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</si>
  <si>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</si>
  <si>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</si>
  <si>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</si>
  <si>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</si>
  <si>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</si>
  <si>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</si>
  <si>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</si>
  <si>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</si>
  <si>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</si>
  <si>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</si>
  <si>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</si>
  <si>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</si>
  <si>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</si>
  <si>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</si>
  <si>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</si>
  <si>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</si>
  <si>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</si>
  <si>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</si>
  <si>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</si>
  <si>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</si>
  <si>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</si>
  <si>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</si>
  <si>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</si>
  <si>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</si>
  <si>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</si>
  <si>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</si>
  <si>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</si>
  <si>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</si>
  <si>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</si>
  <si>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</si>
  <si>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</si>
  <si>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</si>
  <si>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</si>
  <si>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</si>
  <si>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</si>
  <si>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</si>
  <si>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</si>
  <si>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</si>
  <si>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</si>
  <si>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</si>
  <si>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</si>
  <si>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</si>
  <si>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</si>
  <si>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</si>
  <si>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</si>
  <si>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</si>
  <si>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</si>
  <si>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</si>
  <si>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</si>
  <si>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</si>
  <si>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</si>
  <si>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</si>
  <si>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</si>
  <si>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</si>
  <si>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</si>
  <si>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</si>
  <si>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</si>
  <si>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</si>
  <si>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</si>
  <si>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</si>
  <si>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</si>
  <si>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</si>
  <si>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</si>
  <si>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</si>
  <si>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</si>
  <si>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</si>
  <si>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</si>
  <si>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</si>
  <si>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</si>
  <si>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</si>
  <si>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</si>
  <si>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</si>
  <si>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</si>
  <si>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</si>
  <si>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</si>
  <si>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</si>
  <si>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</si>
  <si>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</si>
  <si>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</si>
  <si>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</si>
  <si>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</si>
  <si>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</si>
  <si>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</si>
  <si>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</si>
  <si>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</si>
  <si>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</si>
  <si>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</si>
  <si>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</si>
  <si>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</si>
  <si>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</si>
  <si>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</si>
  <si>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</si>
  <si>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</si>
  <si>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</si>
  <si>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</si>
  <si>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</si>
  <si>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</si>
  <si>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</si>
  <si>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</si>
  <si>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</si>
  <si>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</si>
  <si>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</si>
  <si>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</si>
  <si>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</si>
  <si>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</si>
  <si>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</si>
  <si>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</si>
  <si>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</si>
  <si>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</si>
  <si>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</si>
  <si>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</si>
  <si>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</si>
  <si>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</si>
  <si>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</si>
  <si>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</si>
  <si>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</si>
  <si>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</si>
  <si>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</si>
  <si>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</si>
  <si>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</si>
  <si>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</si>
  <si>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</si>
  <si>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</si>
  <si>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</si>
  <si>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</si>
  <si>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</si>
  <si>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</si>
  <si>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</si>
  <si>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</si>
  <si>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</si>
  <si>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</si>
  <si>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</si>
  <si>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</si>
  <si>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</si>
  <si>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</si>
  <si>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</si>
  <si>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</si>
  <si>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</si>
  <si>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</si>
  <si>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</si>
  <si>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</si>
  <si>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</si>
  <si>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</si>
  <si>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</si>
  <si>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</si>
  <si>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</si>
  <si>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</si>
  <si>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</si>
  <si>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</si>
  <si>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</si>
  <si>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</si>
  <si>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</si>
  <si>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</si>
  <si>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</si>
  <si>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</si>
  <si>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</si>
  <si>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</si>
  <si>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</si>
  <si>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</si>
  <si>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</si>
  <si>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</si>
  <si>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</si>
  <si>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</si>
  <si>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</si>
  <si>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</si>
  <si>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</si>
  <si>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</si>
  <si>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</si>
  <si>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</si>
  <si>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</si>
  <si>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</si>
  <si>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</si>
  <si>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</si>
  <si>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</si>
  <si>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</si>
  <si>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</si>
  <si>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</si>
  <si>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</si>
  <si>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</si>
  <si>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</si>
  <si>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</si>
  <si>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</si>
  <si>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</si>
  <si>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</si>
  <si>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</si>
  <si>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</si>
  <si>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</si>
  <si>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</si>
  <si>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</si>
  <si>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</si>
  <si>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</si>
  <si>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</si>
  <si>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</si>
  <si>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</si>
  <si>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</si>
  <si>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</si>
  <si>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</si>
  <si>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</si>
  <si>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</si>
  <si>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</si>
  <si>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</si>
  <si>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</si>
  <si>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</si>
  <si>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</si>
  <si>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</si>
  <si>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</si>
  <si>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</si>
  <si>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</si>
  <si>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</si>
  <si>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</si>
  <si>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</si>
  <si>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</si>
  <si>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</si>
  <si>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</si>
  <si>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</si>
  <si>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</si>
  <si>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</si>
  <si>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</si>
  <si>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</si>
  <si>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</si>
  <si>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</si>
  <si>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</si>
  <si>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</si>
  <si>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</si>
  <si>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</si>
  <si>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</si>
  <si>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</si>
  <si>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</si>
  <si>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</si>
  <si>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</si>
  <si>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</si>
  <si>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</si>
  <si>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</si>
  <si>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</si>
  <si>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</si>
  <si>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</si>
  <si>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</si>
  <si>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</si>
  <si>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</si>
  <si>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</si>
  <si>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</si>
  <si>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</si>
  <si>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</si>
  <si>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</si>
  <si>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</si>
  <si>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</si>
  <si>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</si>
  <si>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</si>
  <si>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</si>
  <si>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</si>
  <si>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</si>
  <si>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</si>
  <si>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</si>
  <si>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</si>
  <si>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</si>
  <si>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</si>
  <si>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</si>
  <si>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</si>
  <si>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</si>
  <si>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</si>
  <si>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</si>
  <si>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</si>
  <si>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</si>
  <si>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</si>
  <si>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</si>
  <si>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</si>
  <si>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</si>
  <si>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</si>
  <si>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</si>
  <si>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</si>
  <si>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</si>
  <si>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</si>
  <si>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</si>
  <si>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</si>
  <si>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</si>
  <si>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</si>
  <si>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</si>
  <si>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</si>
  <si>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</si>
  <si>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</si>
  <si>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</si>
  <si>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</si>
  <si>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</si>
  <si>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</si>
  <si>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</si>
  <si>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</si>
  <si>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</si>
  <si>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</si>
  <si>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</si>
  <si>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</si>
  <si>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</si>
  <si>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</si>
  <si>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</si>
  <si>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</si>
  <si>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</si>
  <si>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</si>
  <si>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</si>
  <si>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</si>
  <si>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</si>
  <si>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</si>
  <si>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</si>
  <si>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</si>
  <si>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</si>
  <si>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</si>
  <si>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</si>
  <si>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</si>
  <si>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</si>
  <si>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</si>
  <si>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</si>
  <si>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</si>
  <si>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</si>
  <si>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</si>
  <si>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</si>
  <si>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</si>
  <si>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</si>
  <si>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</si>
  <si>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</si>
  <si>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</si>
  <si>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</si>
  <si>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</si>
  <si>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</si>
  <si>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</si>
  <si>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</si>
  <si>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</si>
  <si>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</si>
  <si>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</si>
  <si>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</si>
  <si>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</si>
  <si>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</si>
  <si>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</si>
  <si>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</si>
  <si>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</si>
  <si>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</si>
  <si>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</si>
  <si>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</si>
  <si>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</si>
  <si>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</si>
  <si>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</si>
  <si>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</si>
  <si>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</si>
  <si>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</si>
  <si>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</si>
  <si>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</si>
  <si>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</si>
  <si>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</si>
  <si>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</si>
  <si>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</si>
  <si>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</si>
  <si>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</si>
  <si>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</si>
  <si>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</si>
  <si>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</si>
  <si>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</si>
  <si>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</si>
  <si>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</si>
  <si>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</si>
  <si>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</si>
  <si>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</si>
  <si>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</si>
  <si>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</si>
  <si>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</si>
  <si>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</si>
  <si>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</si>
  <si>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</si>
  <si>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</si>
  <si>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</si>
  <si>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</si>
  <si>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</si>
  <si>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</si>
  <si>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</si>
  <si>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</si>
  <si>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</si>
  <si>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</si>
  <si>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</si>
  <si>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</si>
  <si>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</si>
  <si>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</si>
  <si>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</si>
  <si>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</si>
  <si>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</si>
  <si>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</si>
  <si>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</si>
  <si>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</si>
  <si>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</si>
  <si>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</si>
  <si>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</si>
  <si>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</si>
  <si>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</si>
  <si>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</si>
  <si>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</si>
  <si>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</si>
  <si>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</si>
  <si>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</si>
  <si>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</si>
  <si>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</si>
  <si>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</si>
  <si>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</si>
  <si>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</si>
  <si>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</si>
  <si>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</si>
  <si>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</si>
  <si>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</si>
  <si>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</si>
  <si>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</si>
  <si>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</si>
  <si>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</si>
  <si>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</si>
  <si>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</si>
  <si>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</si>
  <si>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</si>
  <si>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</si>
  <si>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</si>
  <si>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</si>
  <si>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</si>
  <si>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</si>
  <si>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</si>
  <si>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</si>
  <si>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</si>
  <si>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</si>
  <si>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</si>
  <si>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</si>
  <si>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</si>
  <si>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</si>
  <si>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</si>
  <si>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</si>
  <si>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</si>
  <si>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</si>
  <si>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</si>
  <si>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</si>
  <si>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</si>
  <si>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</si>
  <si>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</si>
  <si>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</si>
  <si>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</si>
  <si>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</si>
  <si>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</si>
  <si>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</si>
  <si>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</si>
  <si>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</si>
  <si>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</si>
  <si>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</si>
  <si>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</si>
  <si>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</si>
  <si>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</si>
  <si>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</si>
  <si>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</si>
  <si>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</si>
  <si>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</si>
  <si>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</si>
  <si>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</si>
  <si>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</si>
  <si>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</si>
  <si>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</si>
  <si>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</si>
  <si>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</si>
  <si>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</si>
  <si>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</si>
  <si>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</si>
  <si>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</si>
  <si>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</si>
  <si>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</si>
  <si>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</si>
  <si>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</si>
  <si>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</si>
  <si>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</si>
  <si>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</si>
  <si>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</si>
  <si>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</si>
  <si>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</si>
  <si>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</si>
  <si>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</si>
  <si>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</si>
  <si>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</si>
  <si>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</si>
  <si>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</si>
  <si>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</si>
  <si>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</si>
  <si>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</si>
  <si>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</si>
  <si>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</si>
  <si>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</si>
  <si>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</si>
  <si>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</si>
  <si>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</si>
  <si>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</si>
  <si>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</si>
  <si>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</si>
  <si>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</si>
  <si>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</si>
  <si>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</si>
  <si>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</si>
  <si>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</si>
  <si>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</si>
  <si>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</si>
  <si>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</si>
  <si>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</si>
  <si>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</si>
  <si>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</si>
  <si>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</si>
  <si>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</si>
  <si>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</si>
  <si>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</si>
  <si>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</si>
  <si>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</si>
  <si>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</si>
  <si>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</si>
  <si>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</si>
  <si>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</si>
  <si>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</si>
  <si>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</si>
  <si>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</si>
  <si>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</si>
  <si>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</si>
  <si>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</si>
  <si>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</si>
  <si>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</si>
  <si>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</si>
  <si>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</si>
  <si>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</si>
  <si>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</si>
  <si>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</si>
  <si>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</si>
  <si>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</si>
  <si>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</si>
  <si>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</si>
  <si>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</si>
  <si>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</si>
  <si>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</si>
  <si>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</si>
  <si>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</si>
  <si>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</si>
  <si>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</si>
  <si>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</si>
  <si>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</si>
  <si>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</si>
  <si>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</si>
  <si>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</si>
  <si>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</si>
  <si>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</si>
  <si>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</si>
  <si>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</si>
  <si>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</si>
  <si>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</si>
  <si>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</si>
  <si>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</si>
  <si>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</si>
  <si>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</si>
  <si>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</si>
  <si>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</si>
  <si>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</si>
  <si>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</si>
  <si>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</si>
  <si>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</si>
  <si>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</si>
  <si>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</si>
  <si>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</si>
  <si>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</si>
  <si>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</si>
  <si>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</si>
  <si>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</si>
  <si>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</si>
  <si>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</si>
  <si>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</si>
  <si>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</si>
  <si>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</si>
  <si>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</si>
  <si>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</si>
  <si>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</si>
  <si>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</si>
  <si>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</si>
  <si>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</si>
  <si>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</si>
  <si>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</si>
  <si>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</si>
  <si>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</si>
  <si>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</si>
  <si>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</si>
  <si>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</si>
  <si>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</si>
  <si>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</si>
  <si>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</si>
  <si>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</si>
  <si>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</si>
  <si>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</si>
  <si>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</si>
  <si>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</si>
  <si>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</si>
  <si>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</si>
  <si>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</si>
  <si>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</si>
  <si>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</si>
  <si>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</si>
  <si>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</si>
  <si>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</si>
  <si>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</si>
  <si>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</si>
  <si>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</si>
  <si>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</si>
  <si>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</si>
  <si>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</si>
  <si>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</si>
  <si>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</si>
  <si>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</si>
  <si>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</si>
  <si>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</si>
  <si>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</si>
  <si>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</si>
  <si>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</si>
  <si>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</si>
  <si>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</si>
  <si>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</si>
  <si>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</si>
  <si>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</si>
  <si>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</si>
  <si>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</si>
  <si>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</si>
  <si>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</si>
  <si>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</si>
  <si>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</si>
  <si>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</si>
  <si>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</si>
  <si>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</si>
  <si>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</si>
  <si>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</si>
  <si>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</si>
  <si>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</si>
  <si>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</si>
  <si>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</si>
  <si>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</si>
  <si>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</si>
  <si>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</si>
  <si>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</si>
  <si>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</si>
  <si>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</si>
  <si>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</si>
  <si>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</si>
  <si>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</si>
  <si>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</si>
  <si>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</si>
  <si>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</si>
  <si>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</si>
  <si>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</si>
  <si>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</si>
  <si>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</si>
  <si>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</si>
  <si>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</si>
  <si>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</si>
  <si>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</si>
  <si>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</si>
  <si>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</si>
  <si>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</si>
  <si>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</si>
  <si>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</si>
  <si>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</si>
  <si>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</si>
  <si>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</si>
  <si>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</si>
  <si>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</si>
  <si>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</si>
  <si>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</si>
  <si>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</si>
  <si>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</si>
  <si>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</si>
  <si>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</si>
  <si>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</si>
  <si>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</si>
  <si>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</si>
  <si>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</si>
  <si>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</si>
  <si>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</si>
  <si>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</si>
  <si>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</si>
  <si>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</si>
  <si>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</si>
  <si>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</si>
  <si>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</si>
  <si>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</si>
  <si>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</si>
  <si>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</si>
  <si>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</si>
  <si>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</si>
  <si>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</si>
  <si>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</si>
  <si>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</si>
  <si>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</si>
  <si>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</si>
  <si>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</si>
  <si>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</si>
  <si>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</si>
  <si>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</si>
  <si>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</si>
  <si>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</si>
  <si>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</si>
  <si>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</si>
  <si>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</si>
  <si>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</si>
  <si>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</si>
  <si>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</si>
  <si>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</si>
  <si>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</si>
  <si>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</si>
  <si>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</si>
  <si>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</si>
  <si>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</si>
  <si>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</si>
  <si>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</si>
  <si>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</si>
  <si>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</si>
  <si>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</si>
  <si>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</si>
  <si>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</si>
  <si>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</si>
  <si>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</si>
  <si>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</si>
  <si>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</si>
  <si>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</si>
  <si>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</si>
  <si>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</si>
  <si>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</si>
  <si>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</si>
  <si>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</si>
  <si>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</si>
  <si>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</si>
  <si>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</si>
  <si>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</si>
  <si>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</si>
  <si>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</si>
  <si>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</si>
  <si>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</si>
  <si>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</si>
  <si>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</si>
  <si>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</si>
  <si>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</si>
  <si>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</si>
  <si>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</si>
  <si>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</si>
  <si>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</si>
  <si>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</si>
  <si>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</si>
  <si>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</si>
  <si>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</si>
  <si>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</si>
  <si>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</si>
  <si>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</si>
  <si>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</si>
  <si>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</si>
  <si>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</si>
  <si>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</si>
  <si>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</si>
  <si>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</si>
  <si>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</si>
  <si>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</si>
  <si>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</si>
  <si>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</si>
  <si>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</si>
  <si>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</si>
  <si>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</si>
  <si>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</si>
  <si>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</si>
  <si>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</si>
  <si>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</si>
  <si>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</si>
  <si>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</si>
  <si>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</si>
  <si>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</si>
  <si>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</si>
  <si>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</si>
  <si>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</si>
  <si>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</si>
  <si>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</si>
  <si>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</si>
  <si>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</si>
  <si>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</si>
  <si>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</si>
  <si>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</si>
  <si>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</si>
  <si>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</si>
  <si>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</si>
  <si>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</si>
  <si>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</si>
  <si>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</si>
  <si>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</si>
  <si>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</si>
  <si>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</si>
  <si>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</si>
  <si>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</si>
  <si>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</si>
  <si>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</si>
  <si>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</si>
  <si>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</si>
  <si>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</si>
  <si>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</si>
  <si>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</si>
  <si>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</si>
  <si>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</si>
  <si>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</si>
  <si>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</si>
  <si>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</si>
  <si>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</si>
  <si>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</si>
  <si>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</si>
  <si>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</si>
  <si>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</si>
  <si>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</si>
  <si>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</si>
  <si>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</si>
  <si>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</si>
  <si>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</si>
  <si>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</si>
  <si>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</si>
  <si>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</si>
  <si>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</si>
  <si>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</si>
  <si>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</si>
  <si>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</si>
  <si>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</si>
  <si>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</si>
  <si>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</si>
  <si>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</si>
  <si>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</si>
  <si>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</si>
  <si>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</si>
  <si>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</si>
  <si>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</si>
  <si>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</si>
  <si>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</si>
  <si>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</si>
  <si>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</si>
  <si>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</si>
  <si>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</si>
  <si>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</si>
  <si>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</si>
  <si>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</si>
  <si>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</si>
  <si>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</si>
  <si>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</si>
  <si>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</si>
  <si>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</si>
  <si>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</si>
  <si>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</si>
  <si>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</si>
  <si>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</si>
  <si>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</si>
  <si>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</si>
  <si>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</si>
  <si>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</si>
  <si>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</si>
  <si>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</si>
  <si>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</si>
  <si>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</si>
  <si>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</si>
  <si>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</si>
  <si>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</si>
  <si>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</si>
  <si>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</si>
  <si>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</si>
  <si>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</si>
  <si>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</si>
  <si>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</si>
  <si>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</si>
  <si>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</si>
  <si>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</si>
  <si>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</si>
  <si>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</si>
  <si>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</si>
  <si>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</si>
  <si>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</si>
  <si>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</si>
  <si>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</si>
  <si>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</si>
  <si>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</si>
  <si>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</si>
  <si>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</si>
  <si>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</si>
  <si>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</si>
  <si>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</si>
  <si>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</si>
  <si>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</si>
  <si>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</si>
  <si>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</si>
  <si>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</si>
  <si>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</si>
  <si>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</si>
  <si>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</si>
  <si>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</si>
  <si>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</si>
  <si>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</si>
  <si>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</si>
  <si>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</si>
  <si>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</si>
  <si>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</si>
  <si>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</si>
  <si>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</si>
  <si>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</si>
  <si>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</si>
  <si>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</si>
  <si>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</si>
  <si>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</si>
  <si>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</si>
  <si>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</si>
  <si>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</si>
  <si>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</si>
  <si>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</si>
  <si>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</si>
  <si>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</si>
  <si>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</si>
  <si>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</si>
  <si>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</si>
  <si>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</si>
  <si>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</si>
  <si>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</si>
  <si>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</si>
  <si>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</si>
  <si>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</si>
  <si>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</si>
  <si>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</si>
  <si>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</si>
  <si>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</si>
  <si>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</si>
  <si>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</si>
  <si>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</si>
  <si>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</si>
  <si>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</si>
  <si>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</si>
  <si>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</si>
  <si>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</si>
  <si>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</si>
  <si>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</si>
  <si>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</si>
  <si>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</si>
  <si>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</si>
  <si>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</si>
  <si>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</si>
  <si>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</si>
  <si>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</si>
  <si>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</si>
  <si>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</si>
  <si>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</si>
  <si>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</si>
  <si>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</si>
  <si>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</si>
  <si>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</si>
  <si>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</si>
  <si>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</si>
  <si>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</si>
  <si>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</si>
  <si>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</si>
  <si>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</si>
  <si>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</si>
  <si>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</si>
  <si>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</si>
  <si>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</si>
  <si>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</si>
  <si>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</si>
  <si>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</si>
  <si>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</si>
  <si>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</si>
  <si>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</si>
  <si>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</si>
  <si>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</si>
  <si>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</si>
  <si>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</si>
  <si>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</si>
  <si>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</si>
  <si>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</si>
  <si>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</si>
  <si>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</si>
  <si>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</si>
  <si>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</si>
  <si>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</si>
  <si>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</si>
  <si>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</si>
  <si>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</si>
  <si>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</si>
  <si>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</si>
  <si>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</si>
  <si>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</si>
  <si>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</si>
  <si>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</si>
  <si>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</si>
  <si>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</si>
  <si>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</si>
  <si>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</si>
  <si>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</si>
  <si>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</si>
  <si>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</si>
  <si>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</si>
  <si>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</si>
  <si>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</si>
  <si>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</si>
  <si>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</si>
  <si>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</si>
  <si>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</si>
  <si>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</si>
  <si>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</si>
  <si>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</si>
  <si>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</si>
  <si>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</si>
  <si>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</si>
  <si>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</si>
  <si>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</si>
  <si>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</si>
  <si>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</si>
  <si>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</si>
  <si>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</si>
  <si>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</si>
  <si>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</si>
  <si>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</si>
  <si>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</si>
  <si>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</si>
  <si>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</si>
  <si>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</si>
  <si>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</si>
  <si>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</si>
  <si>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</si>
  <si>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</si>
  <si>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</si>
  <si>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</si>
  <si>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</si>
  <si>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</si>
  <si>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</si>
  <si>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</si>
  <si>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</si>
  <si>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</si>
  <si>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</si>
  <si>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</si>
  <si>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</si>
  <si>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</si>
  <si>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</si>
  <si>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</si>
  <si>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</si>
  <si>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</si>
  <si>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</si>
  <si>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</si>
  <si>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</si>
  <si>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</si>
  <si>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</si>
  <si>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</si>
  <si>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</si>
  <si>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</si>
  <si>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</si>
  <si>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</si>
  <si>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</si>
  <si>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</si>
  <si>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</si>
  <si>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</si>
  <si>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</si>
  <si>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</si>
  <si>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</si>
  <si>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</si>
  <si>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</si>
  <si>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</si>
  <si>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</si>
  <si>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</si>
  <si>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</si>
  <si>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</si>
  <si>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</si>
  <si>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</si>
  <si>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</si>
  <si>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</si>
  <si>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</si>
  <si>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</si>
  <si>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</si>
  <si>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</si>
  <si>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</si>
  <si>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</si>
  <si>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</si>
  <si>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</si>
  <si>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</si>
  <si>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</si>
  <si>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</si>
  <si>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</si>
  <si>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</si>
  <si>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</si>
  <si>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</si>
  <si>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</si>
  <si>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</si>
  <si>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</si>
  <si>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</si>
  <si>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</si>
  <si>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</si>
  <si>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</si>
  <si>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</si>
  <si>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</si>
  <si>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</si>
  <si>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</si>
  <si>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</si>
  <si>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</si>
  <si>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</si>
  <si>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</si>
  <si>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</si>
  <si>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</si>
  <si>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</si>
  <si>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</si>
  <si>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</si>
  <si>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</si>
  <si>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</si>
  <si>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</si>
  <si>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</si>
  <si>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</si>
  <si>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</si>
  <si>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</si>
  <si>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</si>
  <si>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</si>
  <si>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</si>
  <si>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</si>
  <si>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</si>
  <si>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</si>
  <si>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</si>
  <si>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</si>
  <si>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</si>
  <si>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</si>
  <si>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</si>
  <si>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</si>
  <si>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</si>
  <si>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</si>
  <si>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</si>
  <si>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</si>
  <si>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</si>
  <si>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</si>
  <si>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</si>
  <si>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</si>
  <si>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</si>
  <si>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</si>
  <si>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</si>
  <si>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</si>
  <si>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</si>
  <si>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</si>
  <si>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</si>
  <si>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</si>
  <si>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</si>
  <si>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</si>
  <si>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</si>
  <si>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</si>
  <si>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</si>
  <si>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</si>
  <si>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</si>
  <si>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</si>
  <si>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</si>
  <si>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</si>
  <si>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</si>
  <si>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</si>
  <si>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</si>
  <si>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</si>
  <si>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</si>
  <si>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</si>
  <si>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</si>
  <si>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</si>
  <si>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</si>
  <si>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</si>
  <si>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</si>
  <si>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</si>
  <si>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</si>
  <si>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</si>
  <si>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</si>
  <si>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</si>
  <si>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</si>
  <si>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</si>
  <si>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</si>
  <si>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</si>
  <si>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</si>
  <si>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</si>
  <si>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</si>
  <si>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</si>
  <si>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</si>
  <si>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</si>
  <si>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</si>
  <si>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</si>
  <si>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</si>
  <si>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</si>
  <si>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</si>
  <si>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</si>
  <si>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</si>
  <si>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</si>
  <si>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</si>
  <si>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</si>
  <si>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</si>
  <si>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</si>
  <si>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</si>
  <si>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</si>
  <si>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</si>
  <si>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</si>
  <si>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</si>
  <si>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</si>
  <si>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</si>
  <si>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</si>
  <si>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</si>
  <si>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</si>
  <si>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</si>
  <si>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</si>
  <si>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</si>
  <si>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</si>
  <si>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</si>
  <si>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</si>
  <si>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</si>
  <si>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</si>
  <si>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</si>
  <si>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</si>
  <si>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</si>
  <si>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</si>
  <si>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</si>
  <si>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</si>
  <si>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</si>
  <si>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</si>
  <si>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</si>
  <si>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</si>
  <si>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</si>
  <si>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</si>
  <si>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</si>
  <si>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</si>
  <si>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</si>
  <si>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</si>
  <si>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</si>
  <si>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</si>
  <si>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</si>
  <si>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</si>
  <si>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</si>
  <si>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</si>
  <si>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</si>
  <si>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</si>
  <si>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</si>
  <si>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</si>
  <si>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</si>
  <si>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</si>
  <si>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</si>
  <si>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</si>
  <si>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</si>
  <si>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</si>
  <si>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</si>
  <si>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</si>
  <si>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</si>
  <si>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</si>
  <si>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</si>
  <si>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</si>
  <si>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</si>
  <si>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</si>
  <si>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</si>
  <si>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</si>
  <si>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</si>
  <si>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</si>
  <si>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</si>
  <si>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</si>
  <si>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</si>
  <si>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</si>
  <si>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</si>
  <si>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</si>
  <si>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</si>
  <si>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</si>
  <si>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</si>
  <si>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</si>
  <si>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</si>
  <si>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</si>
  <si>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</si>
  <si>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</si>
  <si>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</si>
  <si>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</si>
  <si>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</si>
  <si>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</si>
  <si>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</si>
  <si>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</si>
  <si>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</si>
  <si>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</si>
  <si>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</si>
  <si>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</si>
  <si>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</si>
  <si>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</si>
  <si>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</si>
  <si>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</si>
  <si>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</si>
  <si>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</si>
  <si>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</si>
  <si>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</si>
  <si>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</si>
  <si>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</si>
  <si>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</si>
  <si>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</si>
  <si>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</si>
  <si>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</si>
  <si>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</si>
  <si>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</si>
  <si>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</si>
  <si>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</si>
  <si>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</si>
  <si>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</si>
  <si>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</si>
  <si>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</si>
  <si>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</si>
  <si>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</si>
  <si>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</si>
  <si>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</si>
  <si>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</si>
  <si>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</si>
  <si>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</si>
  <si>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</si>
  <si>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</si>
  <si>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</si>
  <si>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</si>
  <si>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</si>
  <si>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</si>
  <si>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</si>
  <si>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</si>
  <si>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</si>
  <si>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</si>
  <si>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</si>
  <si>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</si>
  <si>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</si>
  <si>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</si>
  <si>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</si>
  <si>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</si>
  <si>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</si>
  <si>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</si>
  <si>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</si>
  <si>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</si>
  <si>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</si>
  <si>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</si>
  <si>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</si>
  <si>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</si>
  <si>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</si>
  <si>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</si>
  <si>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</si>
  <si>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</si>
  <si>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</si>
  <si>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</si>
  <si>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</si>
  <si>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</si>
  <si>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</si>
  <si>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</si>
  <si>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</si>
  <si>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</si>
  <si>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</si>
  <si>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</si>
  <si>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</si>
  <si>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</si>
  <si>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</si>
  <si>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</si>
  <si>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</si>
  <si>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</si>
  <si>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</si>
  <si>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</si>
  <si>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</si>
  <si>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</si>
  <si>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</si>
  <si>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</si>
  <si>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</si>
  <si>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</si>
  <si>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</si>
  <si>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</si>
  <si>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</si>
  <si>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</si>
  <si>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</si>
  <si>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</si>
  <si>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</si>
  <si>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</si>
  <si>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</si>
  <si>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</si>
  <si>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</si>
  <si>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</si>
  <si>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</si>
  <si>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</si>
  <si>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</si>
  <si>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</si>
  <si>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</si>
  <si>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</si>
  <si>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</si>
  <si>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</si>
  <si>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</si>
  <si>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</si>
  <si>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</si>
  <si>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</si>
  <si>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</si>
  <si>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</si>
  <si>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</si>
  <si>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</si>
  <si>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</si>
  <si>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</si>
  <si>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</si>
  <si>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</si>
  <si>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</si>
  <si>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</si>
  <si>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</si>
  <si>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</si>
  <si>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</si>
  <si>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</si>
  <si>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</si>
  <si>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</si>
  <si>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</si>
  <si>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</si>
  <si>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</si>
  <si>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</si>
  <si>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</si>
  <si>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</si>
  <si>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</si>
  <si>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</si>
  <si>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</si>
  <si>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</si>
  <si>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</si>
  <si>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</si>
  <si>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</si>
  <si>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</si>
  <si>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</si>
  <si>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</si>
  <si>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</si>
  <si>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</si>
  <si>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</si>
  <si>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</si>
  <si>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</si>
  <si>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</si>
  <si>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</si>
  <si>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</si>
  <si>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</si>
  <si>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</si>
  <si>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</si>
  <si>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</si>
  <si>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</si>
  <si>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</si>
  <si>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</si>
  <si>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</si>
  <si>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</si>
  <si>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</si>
  <si>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</si>
  <si>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</si>
  <si>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</si>
  <si>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</si>
  <si>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</si>
  <si>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</si>
  <si>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</si>
  <si>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</si>
  <si>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</si>
  <si>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</si>
  <si>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</si>
  <si>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</si>
  <si>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</si>
  <si>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</si>
  <si>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</si>
  <si>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</si>
  <si>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</si>
  <si>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</si>
  <si>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</si>
  <si>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</si>
  <si>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</si>
  <si>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</si>
  <si>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</si>
  <si>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</si>
  <si>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</si>
  <si>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</si>
  <si>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</si>
  <si>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</si>
  <si>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</si>
  <si>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</si>
  <si>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</si>
  <si>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</si>
  <si>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</si>
  <si>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</si>
  <si>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</si>
  <si>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</si>
  <si>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</si>
  <si>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</si>
  <si>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</si>
  <si>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</si>
  <si>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</si>
  <si>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</si>
  <si>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</si>
  <si>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</si>
  <si>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</si>
  <si>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</si>
  <si>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</si>
  <si>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</si>
  <si>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</si>
  <si>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</si>
  <si>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</si>
  <si>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</si>
  <si>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</si>
  <si>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</si>
  <si>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</si>
  <si>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</si>
  <si>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</si>
  <si>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</si>
  <si>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</si>
  <si>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</si>
  <si>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</si>
  <si>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</si>
  <si>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</si>
  <si>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</si>
  <si>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</si>
  <si>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</si>
  <si>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</si>
  <si>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</si>
  <si>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</si>
  <si>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</si>
  <si>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</si>
  <si>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</si>
  <si>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</si>
  <si>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</si>
  <si>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</si>
  <si>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</si>
  <si>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</si>
  <si>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</si>
  <si>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</si>
  <si>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</si>
  <si>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</si>
  <si>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</si>
  <si>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</si>
  <si>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</si>
  <si>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</si>
  <si>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</si>
  <si>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</si>
  <si>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</si>
  <si>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</si>
  <si>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</si>
  <si>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</si>
  <si>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</si>
  <si>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</si>
  <si>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</si>
  <si>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</si>
  <si>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</si>
  <si>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</si>
  <si>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</si>
  <si>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</si>
  <si>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</si>
  <si>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</si>
  <si>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</si>
  <si>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</si>
  <si>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</si>
  <si>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</si>
  <si>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</si>
  <si>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</si>
  <si>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</si>
  <si>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</si>
  <si>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</si>
  <si>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</si>
  <si>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</si>
  <si>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</si>
  <si>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</si>
  <si>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</si>
  <si>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</si>
  <si>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</si>
  <si>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</si>
  <si>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</si>
  <si>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</si>
  <si>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</si>
  <si>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</si>
  <si>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</si>
  <si>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</si>
  <si>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</si>
  <si>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</si>
  <si>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</si>
  <si>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</si>
  <si>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</si>
  <si>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</si>
  <si>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</si>
  <si>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</si>
  <si>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</si>
  <si>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</si>
  <si>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</si>
  <si>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</si>
  <si>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</si>
  <si>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</si>
  <si>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</si>
  <si>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</si>
  <si>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</si>
  <si>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</si>
  <si>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</si>
  <si>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</si>
  <si>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</si>
  <si>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</si>
  <si>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</si>
  <si>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</si>
  <si>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</si>
  <si>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</si>
  <si>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</si>
  <si>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</si>
  <si>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</si>
  <si>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</si>
  <si>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</si>
  <si>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</si>
  <si>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</si>
  <si>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</si>
  <si>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</si>
  <si>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</si>
  <si>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</si>
  <si>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</si>
  <si>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</si>
  <si>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</si>
  <si>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</si>
  <si>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</si>
  <si>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</si>
  <si>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</si>
  <si>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</si>
  <si>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</si>
  <si>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</si>
  <si>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</si>
  <si>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</si>
  <si>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</si>
  <si>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</si>
  <si>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</si>
  <si>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</si>
  <si>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</si>
  <si>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</si>
  <si>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</si>
  <si>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</si>
  <si>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</si>
  <si>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</si>
  <si>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</si>
  <si>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</si>
  <si>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</si>
  <si>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</si>
  <si>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</si>
  <si>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</si>
  <si>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</si>
  <si>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</si>
  <si>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</si>
  <si>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</si>
  <si>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</si>
  <si>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</si>
  <si>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</si>
  <si>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</si>
  <si>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</si>
  <si>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</si>
  <si>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</si>
  <si>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</si>
  <si>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</si>
  <si>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</si>
  <si>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</si>
  <si>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</si>
  <si>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</si>
  <si>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</si>
  <si>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</si>
  <si>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</si>
  <si>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</si>
  <si>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</si>
  <si>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</si>
  <si>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</si>
  <si>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</si>
  <si>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</si>
  <si>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</si>
  <si>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</si>
  <si>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</si>
  <si>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</si>
  <si>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</si>
  <si>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</si>
  <si>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</si>
  <si>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</si>
  <si>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</si>
  <si>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</si>
  <si>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</si>
  <si>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</si>
  <si>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</si>
  <si>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</si>
  <si>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</si>
  <si>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</si>
  <si>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</si>
  <si>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</si>
  <si>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</si>
  <si>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</si>
  <si>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</si>
  <si>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</si>
  <si>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</si>
  <si>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</si>
  <si>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</si>
  <si>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</si>
  <si>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</si>
  <si>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</si>
  <si>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</si>
  <si>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</si>
  <si>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</si>
  <si>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</si>
  <si>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</si>
  <si>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</si>
  <si>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</si>
  <si>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</si>
  <si>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</si>
  <si>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</si>
  <si>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</si>
  <si>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</si>
  <si>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</si>
  <si>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</si>
  <si>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</si>
  <si>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</si>
  <si>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</si>
  <si>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</si>
  <si>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</si>
  <si>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</si>
  <si>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</si>
  <si>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</si>
  <si>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</si>
  <si>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</si>
  <si>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</si>
  <si>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</si>
  <si>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</si>
  <si>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</si>
  <si>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</si>
  <si>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</si>
  <si>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</si>
  <si>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</si>
  <si>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</si>
  <si>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</si>
  <si>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</si>
  <si>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</si>
  <si>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</si>
  <si>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</si>
  <si>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</si>
  <si>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</si>
  <si>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</si>
  <si>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</si>
  <si>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</si>
  <si>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</si>
  <si>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</si>
  <si>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</si>
  <si>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</si>
  <si>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</si>
  <si>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</si>
  <si>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</si>
  <si>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</si>
  <si>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</si>
  <si>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</si>
  <si>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</si>
  <si>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</si>
  <si>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</si>
  <si>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</si>
  <si>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</si>
  <si>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</si>
  <si>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</si>
  <si>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</si>
  <si>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</si>
  <si>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</si>
  <si>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</si>
  <si>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</si>
  <si>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</si>
  <si>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</si>
  <si>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</si>
  <si>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</si>
  <si>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</si>
  <si>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</si>
  <si>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</si>
  <si>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</si>
  <si>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</si>
  <si>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</si>
  <si>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</si>
  <si>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</si>
  <si>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</si>
  <si>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</si>
  <si>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</si>
  <si>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</si>
  <si>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</si>
  <si>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</si>
  <si>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</si>
  <si>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</si>
  <si>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</si>
  <si>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</si>
  <si>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</si>
  <si>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</si>
  <si>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</si>
  <si>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</si>
  <si>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</si>
  <si>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</si>
  <si>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</si>
  <si>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</si>
  <si>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</si>
  <si>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</si>
  <si>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</si>
  <si>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</si>
  <si>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</si>
  <si>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</si>
  <si>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</si>
  <si>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</si>
  <si>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</si>
  <si>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</si>
  <si>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</si>
  <si>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</si>
  <si>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</si>
  <si>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</si>
  <si>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</si>
  <si>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</si>
  <si>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</si>
  <si>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</si>
  <si>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</si>
  <si>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</si>
  <si>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</si>
  <si>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</si>
  <si>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</si>
  <si>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</si>
  <si>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</si>
  <si>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</si>
  <si>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</si>
  <si>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</si>
  <si>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</si>
  <si>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</si>
  <si>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</si>
  <si>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</si>
  <si>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</si>
  <si>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</si>
  <si>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</si>
  <si>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</si>
  <si>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</si>
  <si>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</si>
  <si>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</si>
  <si>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</si>
  <si>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</si>
  <si>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</si>
  <si>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</si>
  <si>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</si>
  <si>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</si>
  <si>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</si>
  <si>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</si>
  <si>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</si>
  <si>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</si>
  <si>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</si>
  <si>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</si>
  <si>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</si>
  <si>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</si>
  <si>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</si>
  <si>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</si>
  <si>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</si>
  <si>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</si>
  <si>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</si>
  <si>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</si>
  <si>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</si>
  <si>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</si>
  <si>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</si>
  <si>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</si>
  <si>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</si>
  <si>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</si>
  <si>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</si>
  <si>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</si>
  <si>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</si>
  <si>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</si>
  <si>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</si>
  <si>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</si>
  <si>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</si>
  <si>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</si>
  <si>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</si>
  <si>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</si>
  <si>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</si>
  <si>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</si>
  <si>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</si>
  <si>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</si>
  <si>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</si>
  <si>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</si>
  <si>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</si>
  <si>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</si>
  <si>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</si>
  <si>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</si>
  <si>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</si>
  <si>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</si>
  <si>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</si>
  <si>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</si>
  <si>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</si>
  <si>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</si>
  <si>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</si>
  <si>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</si>
  <si>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</si>
  <si>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</si>
  <si>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</si>
  <si>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</si>
  <si>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</si>
  <si>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</si>
  <si>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</si>
  <si>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</si>
  <si>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</si>
  <si>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</si>
  <si>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</si>
  <si>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</si>
  <si>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</si>
  <si>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</si>
  <si>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</si>
  <si>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</si>
  <si>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</si>
  <si>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</si>
  <si>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</si>
  <si>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</si>
  <si>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</si>
  <si>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</si>
  <si>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</si>
  <si>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</si>
  <si>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</si>
  <si>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</si>
  <si>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</si>
  <si>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</si>
  <si>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</si>
  <si>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</si>
  <si>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</si>
  <si>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</si>
  <si>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</si>
  <si>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</si>
  <si>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</si>
  <si>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</si>
  <si>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</si>
  <si>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</si>
  <si>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</si>
  <si>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</si>
  <si>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</si>
  <si>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</si>
  <si>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</si>
  <si>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</si>
  <si>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</si>
  <si>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</si>
  <si>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</si>
  <si>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</si>
  <si>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</si>
  <si>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</si>
  <si>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</si>
  <si>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</si>
  <si>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</si>
  <si>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</si>
  <si>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</si>
  <si>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</si>
  <si>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</si>
  <si>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</si>
  <si>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</si>
  <si>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</si>
  <si>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</si>
  <si>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</si>
  <si>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</si>
  <si>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</si>
  <si>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</si>
  <si>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</si>
  <si>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</si>
  <si>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</si>
  <si>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</si>
  <si>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</si>
  <si>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</si>
  <si>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</si>
  <si>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</si>
  <si>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</si>
  <si>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</si>
  <si>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</si>
  <si>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</si>
  <si>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</si>
  <si>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</si>
  <si>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</si>
  <si>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</si>
  <si>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</si>
  <si>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</si>
  <si>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</si>
  <si>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</si>
  <si>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</si>
  <si>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</si>
  <si>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</si>
  <si>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</si>
  <si>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</si>
  <si>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</si>
  <si>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</si>
  <si>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</si>
  <si>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</si>
  <si>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</si>
  <si>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</si>
  <si>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</si>
  <si>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</si>
  <si>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</si>
  <si>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</si>
  <si>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</si>
  <si>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</si>
  <si>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</si>
  <si>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</si>
  <si>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</si>
  <si>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</si>
  <si>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</si>
  <si>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</si>
  <si>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</si>
  <si>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</si>
  <si>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</si>
  <si>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</si>
  <si>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</si>
  <si>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</si>
  <si>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</si>
  <si>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</si>
  <si>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</si>
  <si>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</si>
  <si>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</si>
  <si>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</si>
  <si>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</si>
  <si>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</si>
  <si>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</si>
  <si>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</si>
  <si>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</si>
  <si>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</si>
  <si>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</si>
  <si>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</si>
  <si>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</si>
  <si>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</si>
  <si>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</si>
  <si>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</si>
  <si>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</si>
  <si>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</si>
  <si>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</si>
  <si>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</si>
  <si>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</si>
  <si>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</si>
  <si>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</si>
  <si>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</si>
  <si>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</si>
  <si>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</si>
  <si>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</si>
  <si>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</si>
  <si>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</si>
  <si>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</si>
  <si>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</si>
  <si>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</si>
  <si>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</si>
  <si>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</si>
  <si>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</si>
  <si>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</si>
  <si>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</si>
  <si>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</si>
  <si>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</si>
  <si>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</si>
  <si>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</si>
  <si>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</si>
  <si>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</si>
  <si>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</si>
  <si>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</si>
  <si>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</si>
  <si>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</si>
  <si>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</si>
  <si>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</si>
  <si>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</si>
  <si>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</si>
  <si>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</si>
  <si>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</si>
  <si>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</si>
  <si>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</si>
  <si>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</si>
  <si>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</si>
  <si>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</si>
  <si>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</si>
  <si>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</si>
  <si>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</si>
  <si>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</si>
  <si>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</si>
  <si>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</si>
  <si>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</si>
  <si>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</si>
  <si>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</si>
  <si>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</si>
  <si>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</si>
  <si>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</si>
  <si>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</si>
  <si>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</si>
  <si>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</si>
  <si>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</si>
  <si>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</si>
  <si>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</si>
  <si>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</si>
  <si>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</si>
  <si>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</si>
  <si>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</si>
  <si>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</si>
  <si>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</si>
  <si>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</si>
  <si>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</si>
  <si>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</si>
  <si>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</si>
  <si>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</si>
  <si>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</si>
  <si>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</si>
  <si>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</si>
  <si>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</si>
  <si>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</si>
  <si>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</si>
  <si>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</si>
  <si>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</si>
  <si>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</si>
  <si>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</si>
  <si>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</si>
  <si>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</si>
  <si>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</si>
  <si>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</si>
  <si>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</si>
  <si>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</si>
  <si>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</si>
  <si>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</si>
  <si>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</si>
  <si>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</si>
  <si>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</si>
  <si>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</si>
  <si>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</si>
  <si>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</si>
  <si>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</si>
  <si>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</si>
  <si>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</si>
  <si>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</si>
  <si>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</si>
  <si>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</si>
  <si>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</si>
  <si>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</si>
  <si>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</si>
  <si>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</si>
  <si>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</si>
  <si>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</si>
  <si>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</si>
  <si>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</si>
  <si>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</si>
  <si>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</si>
  <si>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</si>
  <si>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</si>
  <si>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</si>
  <si>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</si>
  <si>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</si>
  <si>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</si>
  <si>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</si>
  <si>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</si>
  <si>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</si>
  <si>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</si>
  <si>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</si>
  <si>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</si>
  <si>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</si>
  <si>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</si>
  <si>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</si>
  <si>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</si>
  <si>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</si>
  <si>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</si>
  <si>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</si>
  <si>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</si>
  <si>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</si>
  <si>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</si>
  <si>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</si>
  <si>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</si>
  <si>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</si>
  <si>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</si>
  <si>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</si>
  <si>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</si>
  <si>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</si>
  <si>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</si>
  <si>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</si>
  <si>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</si>
  <si>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</si>
  <si>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</si>
  <si>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</si>
  <si>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</si>
  <si>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</si>
  <si>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</si>
  <si>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</si>
  <si>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</si>
  <si>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</si>
  <si>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</si>
  <si>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</si>
  <si>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</si>
  <si>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</si>
  <si>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</si>
  <si>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</si>
  <si>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</si>
  <si>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</si>
  <si>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</si>
  <si>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</si>
  <si>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</si>
  <si>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</si>
  <si>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</si>
  <si>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</si>
  <si>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</si>
  <si>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</si>
  <si>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</si>
  <si>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</si>
  <si>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</si>
  <si>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</si>
  <si>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</si>
  <si>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</si>
  <si>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</si>
  <si>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</si>
  <si>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</si>
  <si>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</si>
  <si>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</si>
  <si>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</si>
  <si>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</si>
  <si>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</si>
  <si>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</si>
  <si>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</si>
  <si>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</si>
  <si>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</si>
  <si>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</si>
  <si>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</si>
  <si>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</si>
  <si>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</si>
  <si>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</si>
  <si>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</si>
  <si>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</si>
  <si>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</si>
  <si>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</si>
  <si>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</si>
  <si>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</si>
  <si>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</si>
  <si>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</si>
  <si>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</si>
  <si>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</si>
  <si>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</si>
  <si>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</si>
  <si>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</si>
  <si>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</si>
  <si>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</si>
  <si>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</si>
  <si>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</si>
  <si>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</si>
  <si>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</si>
  <si>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</si>
  <si>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</si>
  <si>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</si>
  <si>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</si>
  <si>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</si>
  <si>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</si>
  <si>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</si>
  <si>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</si>
  <si>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</si>
  <si>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</si>
  <si>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</si>
  <si>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</si>
  <si>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</si>
  <si>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</si>
  <si>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</si>
  <si>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</si>
  <si>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</si>
  <si>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</si>
  <si>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</si>
  <si>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</si>
  <si>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</si>
  <si>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</si>
  <si>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</si>
  <si>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</si>
  <si>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</si>
  <si>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</si>
  <si>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</si>
  <si>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</si>
  <si>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</si>
  <si>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</si>
  <si>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</si>
  <si>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</si>
  <si>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</si>
  <si>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</si>
  <si>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</si>
  <si>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</si>
  <si>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</si>
  <si>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</si>
  <si>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</si>
  <si>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</si>
  <si>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</si>
  <si>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</si>
  <si>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</si>
  <si>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</si>
  <si>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</si>
  <si>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</si>
  <si>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</si>
  <si>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</si>
  <si>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</si>
  <si>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</si>
  <si>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</si>
  <si>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</si>
  <si>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</si>
  <si>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</si>
  <si>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</si>
  <si>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</si>
  <si>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</si>
  <si>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</si>
  <si>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</si>
  <si>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</si>
  <si>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</si>
  <si>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</si>
  <si>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</si>
  <si>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</si>
  <si>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</si>
  <si>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</si>
  <si>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</si>
  <si>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</si>
  <si>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</si>
  <si>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</si>
  <si>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</si>
  <si>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</si>
  <si>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</si>
  <si>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</si>
  <si>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</si>
  <si>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</si>
  <si>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</si>
  <si>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</si>
  <si>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</si>
  <si>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</si>
  <si>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</si>
  <si>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</si>
  <si>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</si>
  <si>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</si>
  <si>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</si>
  <si>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</si>
  <si>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</si>
  <si>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</si>
  <si>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</si>
  <si>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</si>
  <si>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</si>
  <si>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</si>
  <si>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</si>
  <si>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</si>
  <si>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</si>
  <si>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</si>
  <si>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</si>
  <si>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</si>
  <si>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</si>
  <si>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</si>
  <si>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</si>
  <si>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</si>
  <si>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</si>
  <si>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</si>
  <si>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</si>
  <si>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</si>
  <si>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</si>
  <si>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</si>
  <si>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</si>
  <si>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</si>
  <si>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</si>
  <si>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</si>
  <si>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</si>
  <si>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</si>
  <si>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</si>
  <si>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</si>
  <si>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</si>
  <si>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</si>
  <si>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</si>
  <si>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</si>
  <si>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</si>
  <si>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</si>
  <si>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</si>
  <si>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</si>
  <si>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</si>
  <si>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</si>
  <si>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</si>
  <si>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</si>
  <si>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</si>
  <si>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</si>
  <si>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</si>
  <si>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</si>
  <si>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</si>
  <si>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</si>
  <si>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</si>
  <si>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</si>
  <si>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</si>
  <si>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</si>
  <si>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</si>
  <si>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</si>
  <si>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</si>
  <si>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</si>
  <si>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</si>
  <si>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</si>
  <si>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</si>
  <si>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</si>
  <si>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</si>
  <si>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</si>
  <si>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</si>
  <si>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</si>
  <si>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</si>
  <si>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</si>
  <si>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</si>
  <si>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</si>
  <si>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</si>
  <si>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</si>
  <si>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</si>
  <si>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</si>
  <si>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</si>
  <si>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</si>
  <si>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</si>
  <si>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</si>
  <si>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</si>
  <si>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</si>
  <si>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</si>
  <si>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</si>
  <si>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</si>
  <si>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</si>
  <si>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</si>
  <si>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</si>
  <si>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</si>
  <si>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</si>
  <si>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</si>
  <si>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</si>
  <si>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</si>
  <si>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</si>
  <si>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</si>
  <si>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</si>
  <si>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</si>
  <si>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</si>
  <si>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</si>
  <si>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</si>
  <si>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</si>
  <si>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</si>
  <si>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</si>
  <si>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</si>
  <si>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</si>
  <si>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</si>
  <si>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</si>
  <si>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</si>
  <si>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</si>
  <si>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</si>
  <si>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</si>
  <si>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</si>
  <si>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</si>
  <si>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</si>
  <si>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</si>
  <si>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</si>
  <si>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</si>
  <si>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</si>
  <si>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</si>
  <si>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</si>
  <si>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</si>
  <si>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</si>
  <si>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</si>
  <si>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</si>
  <si>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</si>
  <si>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</si>
  <si>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</si>
  <si>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</si>
  <si>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</si>
  <si>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</si>
  <si>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</si>
  <si>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</si>
  <si>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</si>
  <si>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</si>
  <si>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</si>
  <si>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</si>
  <si>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</si>
  <si>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</si>
  <si>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</si>
  <si>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</si>
  <si>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</si>
  <si>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</si>
  <si>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</si>
  <si>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</si>
  <si>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</si>
  <si>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</si>
  <si>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</si>
  <si>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</si>
  <si>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</si>
  <si>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</si>
  <si>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</si>
  <si>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</si>
  <si>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</si>
  <si>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</si>
  <si>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</si>
  <si>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</si>
  <si>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</si>
  <si>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</si>
  <si>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</si>
  <si>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</si>
  <si>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</si>
  <si>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</si>
  <si>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</si>
  <si>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</si>
  <si>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</si>
  <si>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</si>
  <si>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</si>
  <si>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</si>
  <si>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</si>
  <si>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</si>
  <si>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</si>
  <si>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</si>
  <si>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</si>
  <si>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</si>
  <si>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</si>
  <si>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</si>
  <si>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</si>
  <si>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</si>
  <si>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</si>
  <si>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</si>
  <si>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</si>
  <si>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</si>
  <si>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</si>
  <si>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</si>
  <si>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</si>
  <si>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</si>
  <si>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</si>
  <si>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</si>
  <si>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</si>
  <si>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</si>
  <si>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</si>
  <si>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</si>
  <si>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</si>
  <si>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</si>
  <si>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</si>
  <si>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</si>
  <si>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</si>
  <si>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</si>
  <si>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</si>
  <si>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</si>
  <si>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</si>
  <si>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</si>
  <si>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</si>
  <si>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</si>
  <si>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</si>
  <si>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</si>
  <si>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</si>
  <si>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</si>
  <si>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</si>
  <si>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</si>
  <si>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</si>
  <si>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</si>
  <si>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</si>
  <si>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</si>
  <si>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</si>
  <si>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</si>
  <si>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</si>
  <si>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</si>
  <si>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</si>
  <si>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</si>
  <si>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</si>
  <si>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</si>
  <si>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</si>
  <si>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</si>
  <si>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</si>
  <si>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</si>
  <si>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</si>
  <si>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</si>
  <si>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</si>
  <si>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</si>
  <si>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</si>
  <si>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</si>
  <si>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</si>
  <si>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</si>
  <si>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</si>
  <si>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</si>
  <si>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</si>
  <si>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</si>
  <si>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</si>
  <si>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</si>
  <si>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</si>
  <si>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</si>
  <si>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</si>
  <si>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</si>
  <si>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</si>
  <si>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</si>
  <si>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</si>
  <si>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</si>
  <si>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</si>
  <si>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</si>
  <si>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</si>
  <si>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</si>
  <si>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</si>
  <si>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</si>
  <si>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</si>
  <si>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</si>
  <si>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</si>
  <si>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</si>
  <si>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</si>
  <si>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</si>
  <si>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</si>
  <si>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</si>
  <si>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</si>
  <si>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</si>
  <si>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</si>
  <si>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</si>
  <si>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</si>
  <si>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</si>
  <si>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</si>
  <si>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</si>
  <si>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</si>
  <si>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</si>
  <si>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</si>
  <si>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</si>
  <si>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</si>
  <si>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</si>
  <si>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</si>
  <si>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</si>
  <si>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</si>
  <si>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</si>
  <si>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</si>
  <si>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</si>
  <si>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</si>
  <si>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</si>
  <si>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</si>
  <si>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</si>
  <si>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</si>
  <si>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</si>
  <si>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</si>
  <si>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</si>
  <si>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</si>
  <si>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</si>
  <si>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</si>
  <si>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</si>
  <si>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</si>
  <si>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</si>
  <si>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</si>
  <si>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</si>
  <si>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</si>
  <si>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</si>
  <si>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</si>
  <si>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</si>
  <si>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</si>
  <si>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</si>
  <si>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</si>
  <si>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</si>
  <si>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</si>
  <si>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</si>
  <si>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</si>
  <si>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</si>
  <si>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</si>
  <si>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</si>
  <si>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</si>
  <si>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</si>
  <si>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</si>
  <si>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</si>
  <si>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</si>
  <si>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</si>
  <si>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</si>
  <si>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</si>
  <si>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</si>
  <si>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</si>
  <si>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</si>
  <si>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</si>
  <si>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</si>
  <si>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</si>
  <si>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</si>
  <si>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</si>
  <si>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</si>
  <si>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</si>
  <si>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</si>
  <si>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</si>
  <si>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</si>
  <si>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</si>
  <si>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</si>
  <si>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</si>
  <si>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</si>
  <si>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</si>
  <si>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</si>
  <si>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</si>
  <si>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</si>
  <si>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</si>
  <si>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</si>
  <si>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</si>
  <si>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</si>
  <si>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</si>
  <si>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</si>
  <si>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</si>
  <si>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</si>
  <si>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</si>
  <si>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</si>
  <si>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</si>
  <si>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</si>
  <si>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</si>
  <si>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</si>
  <si>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</si>
  <si>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</si>
  <si>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</si>
  <si>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</si>
  <si>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</si>
  <si>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</si>
  <si>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</si>
  <si>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</si>
  <si>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</si>
  <si>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</si>
  <si>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</si>
  <si>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</si>
  <si>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</si>
  <si>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</si>
  <si>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</si>
  <si>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</si>
  <si>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</si>
  <si>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</si>
  <si>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</si>
  <si>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</si>
  <si>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</si>
  <si>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</si>
  <si>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</si>
  <si>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</si>
  <si>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</si>
  <si>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</si>
  <si>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</si>
  <si>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</si>
  <si>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</si>
  <si>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</si>
  <si>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</si>
  <si>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</si>
  <si>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</si>
  <si>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</si>
  <si>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</si>
  <si>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</si>
  <si>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</si>
  <si>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</si>
  <si>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</si>
  <si>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</si>
  <si>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</si>
  <si>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</si>
  <si>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</si>
  <si>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</si>
  <si>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</si>
  <si>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</si>
  <si>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</si>
  <si>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</si>
  <si>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</si>
  <si>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</si>
  <si>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</si>
  <si>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</si>
  <si>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</si>
  <si>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</si>
  <si>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</si>
  <si>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</si>
  <si>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</si>
  <si>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</si>
  <si>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</si>
  <si>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</si>
  <si>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</si>
  <si>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</si>
  <si>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</si>
  <si>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</si>
  <si>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</si>
  <si>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</si>
  <si>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</si>
  <si>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</si>
  <si>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</si>
  <si>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</si>
  <si>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</si>
  <si>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</si>
  <si>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</si>
  <si>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</si>
  <si>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</si>
  <si>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</si>
  <si>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</si>
  <si>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</si>
  <si>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</si>
  <si>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</si>
  <si>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</si>
  <si>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</si>
  <si>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</si>
  <si>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</si>
  <si>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</si>
  <si>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</si>
  <si>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</si>
  <si>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</si>
  <si>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</si>
  <si>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</si>
  <si>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</si>
  <si>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</si>
  <si>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</si>
  <si>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</si>
  <si>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</si>
  <si>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</si>
  <si>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</si>
  <si>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</si>
  <si>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</si>
  <si>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</si>
  <si>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</si>
  <si>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</si>
  <si>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</si>
  <si>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</si>
  <si>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</si>
  <si>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</si>
  <si>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</si>
  <si>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</si>
  <si>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</si>
  <si>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</si>
  <si>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</si>
  <si>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</si>
  <si>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</si>
  <si>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</si>
  <si>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</si>
  <si>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</si>
  <si>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</si>
  <si>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</si>
  <si>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</si>
  <si>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</si>
  <si>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</si>
  <si>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</si>
  <si>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</si>
  <si>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</si>
  <si>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</si>
  <si>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</si>
  <si>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</si>
  <si>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</si>
  <si>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</si>
  <si>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</si>
  <si>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</si>
  <si>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</si>
  <si>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</si>
  <si>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</si>
  <si>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</si>
  <si>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</si>
  <si>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</si>
  <si>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</si>
  <si>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</si>
  <si>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</si>
  <si>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</si>
  <si>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</si>
  <si>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</si>
  <si>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</si>
  <si>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</si>
  <si>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</si>
  <si>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</si>
  <si>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</si>
  <si>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</si>
  <si>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</si>
  <si>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</si>
  <si>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</si>
  <si>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</si>
  <si>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</si>
  <si>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</si>
  <si>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</si>
  <si>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</si>
  <si>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</si>
  <si>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</si>
  <si>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</si>
  <si>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</si>
  <si>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</si>
  <si>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</si>
  <si>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</si>
  <si>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</si>
  <si>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</si>
  <si>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</si>
  <si>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</si>
  <si>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</si>
  <si>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</si>
  <si>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</si>
  <si>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</si>
  <si>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</si>
  <si>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</si>
  <si>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</si>
  <si>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</si>
  <si>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</si>
  <si>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</si>
  <si>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</si>
  <si>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</si>
  <si>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</si>
  <si>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</si>
  <si>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</si>
  <si>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</si>
  <si>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</si>
  <si>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</si>
  <si>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</si>
  <si>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</si>
  <si>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</si>
  <si>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</si>
  <si>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</si>
  <si>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</si>
  <si>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</si>
  <si>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</si>
  <si>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</si>
  <si>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</si>
  <si>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</si>
  <si>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</si>
  <si>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</si>
  <si>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</si>
  <si>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</si>
  <si>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</si>
  <si>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</si>
  <si>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</si>
  <si>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</si>
  <si>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</si>
  <si>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</si>
  <si>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</si>
  <si>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</si>
  <si>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</si>
  <si>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</si>
  <si>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</si>
  <si>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</si>
  <si>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</si>
  <si>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</si>
  <si>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</si>
  <si>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</si>
  <si>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</si>
  <si>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</si>
  <si>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</si>
  <si>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</si>
  <si>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</si>
  <si>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</si>
  <si>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</si>
  <si>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</si>
  <si>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</si>
  <si>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</si>
  <si>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</si>
  <si>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</si>
  <si>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</si>
  <si>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</si>
  <si>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</si>
  <si>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</si>
  <si>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</si>
  <si>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</si>
  <si>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</si>
  <si>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</si>
  <si>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</si>
  <si>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</si>
  <si>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</si>
  <si>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</si>
  <si>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</si>
  <si>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</si>
  <si>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</si>
  <si>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</si>
  <si>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</si>
  <si>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</si>
  <si>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</si>
  <si>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</si>
  <si>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</si>
  <si>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</si>
  <si>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</si>
  <si>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</si>
  <si>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</si>
  <si>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</si>
  <si>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</si>
  <si>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</si>
  <si>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</si>
  <si>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</si>
  <si>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</si>
  <si>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</si>
  <si>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</si>
  <si>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</si>
  <si>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</si>
  <si>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</si>
  <si>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</si>
  <si>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</si>
  <si>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</si>
  <si>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</si>
  <si>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</si>
  <si>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</si>
  <si>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</si>
  <si>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</si>
  <si>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</si>
  <si>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</si>
  <si>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</si>
  <si>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</si>
  <si>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</si>
  <si>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</si>
  <si>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</si>
  <si>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</si>
  <si>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</si>
  <si>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</si>
  <si>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</si>
  <si>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</si>
  <si>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</si>
  <si>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</si>
  <si>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</si>
  <si>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</si>
  <si>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</si>
  <si>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</si>
  <si>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</si>
  <si>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</si>
  <si>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</si>
  <si>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</si>
  <si>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</si>
  <si>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</si>
  <si>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</si>
  <si>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</si>
  <si>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</si>
  <si>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</si>
  <si>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</si>
  <si>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</si>
  <si>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</si>
  <si>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</si>
  <si>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</si>
  <si>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</si>
  <si>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</si>
  <si>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</si>
  <si>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</si>
  <si>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</si>
  <si>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</si>
  <si>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</si>
  <si>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</si>
  <si>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</si>
  <si>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</si>
  <si>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</si>
  <si>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</si>
  <si>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</si>
  <si>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</si>
  <si>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</si>
  <si>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</si>
  <si>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</si>
  <si>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</si>
  <si>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</si>
  <si>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</si>
  <si>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</si>
  <si>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</si>
  <si>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</si>
  <si>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</si>
  <si>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</si>
  <si>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</si>
  <si>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</si>
  <si>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</si>
  <si>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</si>
  <si>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</si>
  <si>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</si>
  <si>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</si>
  <si>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</si>
  <si>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</si>
  <si>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</si>
  <si>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</si>
  <si>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</si>
  <si>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</si>
  <si>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</si>
  <si>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</si>
  <si>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</si>
  <si>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</si>
  <si>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</si>
  <si>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</si>
  <si>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</si>
  <si>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</si>
  <si>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</si>
  <si>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</si>
  <si>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</si>
  <si>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</si>
  <si>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</si>
  <si>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</si>
  <si>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</si>
  <si>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</si>
  <si>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</si>
  <si>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</si>
  <si>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</si>
  <si>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</si>
  <si>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</si>
  <si>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</si>
  <si>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</si>
  <si>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</si>
  <si>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</si>
  <si>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</si>
  <si>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</si>
  <si>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</si>
  <si>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</si>
  <si>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</si>
  <si>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</si>
  <si>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</si>
  <si>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</si>
  <si>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</si>
  <si>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</si>
  <si>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</si>
  <si>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</si>
  <si>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</si>
  <si>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</si>
  <si>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</si>
  <si>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</si>
  <si>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</si>
  <si>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</si>
  <si>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</si>
  <si>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</si>
  <si>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</si>
  <si>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</si>
  <si>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</si>
  <si>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</si>
  <si>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</si>
  <si>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</si>
  <si>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</si>
  <si>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</si>
  <si>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</si>
  <si>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</si>
  <si>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</si>
  <si>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</si>
  <si>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</si>
  <si>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</si>
  <si>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</si>
  <si>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</si>
  <si>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</si>
  <si>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</si>
  <si>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</si>
  <si>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</si>
  <si>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</si>
  <si>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</si>
  <si>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</si>
  <si>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</si>
  <si>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</si>
  <si>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</si>
  <si>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</si>
  <si>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</si>
  <si>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</si>
  <si>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</si>
  <si>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</si>
  <si>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</si>
  <si>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</si>
  <si>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</si>
  <si>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</si>
  <si>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</si>
  <si>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</si>
  <si>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</si>
  <si>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</si>
  <si>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</si>
  <si>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</si>
  <si>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</si>
  <si>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</si>
  <si>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</si>
  <si>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</si>
  <si>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</si>
  <si>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</si>
  <si>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</si>
  <si>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</si>
  <si>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</si>
  <si>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</si>
  <si>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</si>
  <si>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</si>
  <si>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</si>
  <si>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</si>
  <si>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</si>
  <si>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</si>
  <si>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</si>
  <si>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</si>
  <si>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</si>
  <si>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</si>
  <si>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</si>
  <si>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</si>
  <si>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</si>
  <si>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</si>
  <si>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</si>
  <si>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</si>
  <si>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</si>
  <si>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</si>
  <si>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</si>
  <si>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</si>
  <si>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</si>
  <si>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</si>
  <si>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</si>
  <si>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</si>
  <si>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</si>
  <si>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</si>
  <si>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</si>
  <si>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</si>
  <si>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</si>
  <si>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</si>
  <si>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</si>
  <si>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</si>
  <si>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</si>
  <si>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</si>
  <si>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</si>
  <si>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</si>
  <si>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</si>
  <si>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</si>
  <si>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</si>
  <si>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</si>
  <si>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</si>
  <si>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</si>
  <si>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</si>
  <si>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</si>
  <si>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</si>
  <si>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</si>
  <si>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</si>
  <si>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</si>
  <si>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</si>
  <si>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</si>
  <si>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</si>
  <si>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</si>
  <si>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</si>
  <si>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</si>
  <si>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</si>
  <si>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</si>
  <si>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</si>
  <si>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</si>
  <si>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</si>
  <si>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</si>
  <si>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</si>
  <si>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</si>
  <si>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</si>
  <si>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</si>
  <si>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</si>
  <si>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</si>
  <si>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</si>
  <si>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</si>
  <si>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</si>
  <si>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</si>
  <si>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</si>
  <si>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</si>
  <si>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</si>
  <si>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</si>
  <si>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</si>
  <si>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</si>
  <si>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</si>
  <si>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</si>
  <si>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</si>
  <si>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</si>
  <si>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</si>
  <si>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</si>
  <si>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</si>
  <si>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</si>
  <si>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</si>
  <si>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</si>
  <si>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</si>
  <si>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</si>
  <si>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</si>
  <si>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</si>
  <si>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</si>
  <si>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</si>
  <si>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</si>
  <si>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</si>
  <si>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</si>
  <si>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</si>
  <si>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</si>
  <si>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</si>
  <si>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</si>
  <si>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</si>
  <si>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</si>
  <si>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</si>
  <si>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</si>
  <si>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</si>
  <si>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</si>
  <si>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</si>
  <si>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</si>
  <si>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</si>
  <si>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</si>
  <si>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</si>
  <si>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</si>
  <si>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</si>
  <si>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</si>
  <si>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</si>
  <si>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</si>
  <si>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</si>
  <si>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</si>
  <si>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</si>
  <si>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</si>
  <si>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</si>
  <si>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</si>
  <si>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</si>
  <si>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</si>
  <si>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</si>
  <si>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</si>
  <si>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</si>
  <si>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</si>
  <si>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</si>
  <si>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</si>
  <si>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</si>
  <si>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</si>
  <si>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</si>
  <si>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</si>
  <si>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</si>
  <si>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</si>
  <si>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</si>
  <si>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</si>
  <si>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</si>
  <si>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</si>
  <si>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</si>
  <si>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</si>
  <si>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</si>
  <si>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</si>
  <si>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</si>
  <si>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</si>
  <si>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</si>
  <si>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</si>
  <si>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</si>
  <si>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</si>
  <si>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</si>
  <si>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</si>
  <si>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</si>
  <si>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</si>
  <si>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</si>
  <si>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</si>
  <si>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</si>
  <si>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</si>
  <si>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</si>
  <si>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</si>
  <si>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</si>
  <si>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</si>
  <si>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</si>
  <si>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</si>
  <si>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</si>
  <si>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</si>
  <si>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</si>
  <si>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</si>
  <si>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</si>
  <si>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</si>
  <si>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</si>
  <si>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</si>
  <si>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</si>
  <si>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</si>
  <si>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</si>
  <si>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</si>
  <si>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</si>
  <si>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</si>
  <si>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</si>
  <si>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</si>
  <si>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</si>
  <si>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</si>
  <si>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</si>
  <si>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</si>
  <si>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</si>
  <si>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</si>
  <si>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</si>
  <si>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</si>
  <si>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</si>
  <si>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</si>
  <si>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</si>
  <si>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</si>
  <si>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</si>
  <si>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</si>
  <si>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</si>
  <si>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</si>
  <si>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</si>
  <si>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</si>
  <si>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</si>
  <si>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</si>
  <si>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</si>
  <si>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</si>
  <si>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</si>
  <si>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</si>
  <si>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</si>
  <si>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</si>
  <si>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</si>
  <si>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</si>
  <si>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</si>
  <si>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</si>
  <si>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</si>
  <si>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</si>
  <si>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</si>
  <si>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</si>
  <si>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</si>
  <si>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</si>
  <si>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</si>
  <si>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</si>
  <si>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</si>
  <si>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</si>
  <si>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</si>
  <si>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</si>
  <si>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</si>
  <si>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</si>
  <si>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</si>
  <si>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</si>
  <si>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</si>
  <si>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</si>
  <si>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</si>
  <si>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</si>
  <si>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</si>
  <si>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</si>
  <si>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</si>
  <si>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</si>
  <si>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</si>
  <si>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</si>
  <si>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</si>
  <si>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</si>
  <si>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</si>
  <si>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</si>
  <si>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</si>
  <si>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</si>
  <si>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</si>
  <si>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</si>
  <si>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</si>
  <si>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</si>
  <si>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</si>
  <si>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</si>
  <si>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</si>
  <si>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</si>
  <si>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</si>
  <si>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</si>
  <si>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</si>
  <si>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</si>
  <si>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</si>
  <si>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</si>
  <si>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</si>
  <si>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</si>
  <si>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</si>
  <si>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</si>
  <si>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</si>
  <si>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</si>
  <si>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</si>
  <si>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</si>
  <si>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</si>
  <si>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</si>
  <si>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</si>
  <si>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</si>
  <si>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</si>
  <si>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</si>
  <si>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</si>
  <si>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</si>
  <si>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</si>
  <si>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</si>
  <si>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</si>
  <si>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</si>
  <si>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</si>
  <si>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</si>
  <si>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</si>
  <si>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</si>
  <si>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</si>
  <si>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</si>
  <si>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</si>
  <si>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</si>
  <si>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</si>
  <si>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</si>
  <si>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</si>
  <si>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</si>
  <si>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</si>
  <si>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</si>
  <si>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</si>
  <si>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</si>
  <si>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</si>
  <si>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</si>
  <si>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</si>
  <si>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</si>
  <si>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</si>
  <si>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</si>
  <si>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</si>
  <si>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</si>
  <si>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</si>
  <si>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</si>
  <si>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</si>
  <si>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</si>
  <si>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</si>
  <si>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</si>
  <si>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</si>
  <si>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</si>
  <si>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</si>
  <si>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</si>
  <si>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</si>
  <si>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</si>
  <si>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</si>
  <si>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</si>
  <si>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</si>
  <si>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</si>
  <si>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</si>
  <si>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</si>
  <si>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</si>
  <si>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</si>
  <si>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</si>
  <si>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</si>
  <si>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</si>
  <si>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</si>
  <si>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</si>
  <si>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</si>
  <si>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</si>
  <si>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</si>
  <si>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</si>
  <si>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</si>
  <si>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</si>
  <si>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</si>
  <si>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</si>
  <si>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</si>
  <si>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</si>
  <si>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</si>
  <si>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</si>
  <si>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</si>
  <si>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</si>
  <si>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</si>
  <si>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</si>
  <si>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</si>
  <si>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</si>
  <si>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</si>
  <si>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</si>
  <si>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</si>
  <si>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</si>
  <si>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</si>
  <si>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</si>
  <si>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</si>
  <si>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</si>
  <si>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</si>
  <si>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</si>
  <si>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</si>
  <si>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</si>
  <si>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</si>
  <si>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</si>
  <si>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</si>
  <si>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</si>
  <si>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</si>
  <si>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</si>
  <si>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</si>
  <si>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</si>
  <si>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</si>
  <si>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</si>
  <si>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</si>
  <si>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</si>
  <si>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</si>
  <si>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</si>
  <si>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</si>
  <si>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</si>
  <si>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</si>
  <si>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</si>
  <si>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</si>
  <si>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</si>
  <si>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</si>
  <si>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</si>
  <si>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</si>
  <si>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</si>
  <si>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</si>
  <si>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</si>
  <si>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</si>
  <si>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</si>
  <si>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</si>
  <si>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</si>
  <si>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</si>
  <si>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</si>
  <si>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</si>
  <si>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</si>
  <si>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</si>
  <si>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</si>
  <si>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</si>
  <si>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</si>
  <si>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</si>
  <si>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</si>
  <si>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</si>
  <si>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</si>
  <si>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</si>
  <si>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</si>
  <si>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</si>
  <si>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</si>
  <si>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</si>
  <si>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</si>
  <si>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</si>
  <si>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</si>
  <si>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</si>
  <si>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</si>
  <si>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</si>
  <si>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</si>
  <si>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</si>
  <si>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</si>
  <si>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</si>
  <si>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</si>
  <si>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</si>
  <si>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</si>
  <si>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</si>
  <si>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</si>
  <si>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</si>
  <si>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</si>
  <si>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</si>
  <si>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</si>
  <si>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</si>
  <si>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</si>
  <si>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</si>
  <si>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</si>
  <si>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</si>
  <si>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</si>
  <si>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</si>
  <si>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</si>
  <si>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</si>
  <si>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</si>
  <si>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</si>
  <si>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</si>
  <si>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</si>
  <si>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</si>
  <si>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</si>
  <si>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</si>
  <si>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</si>
  <si>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</si>
  <si>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</si>
  <si>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</si>
  <si>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</si>
  <si>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</si>
  <si>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</si>
  <si>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</si>
  <si>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</si>
  <si>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</si>
  <si>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</si>
  <si>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</si>
  <si>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</si>
  <si>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</si>
  <si>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</si>
  <si>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</si>
  <si>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</si>
  <si>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</si>
  <si>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</si>
  <si>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</si>
  <si>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</si>
  <si>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</si>
  <si>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</si>
  <si>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</si>
  <si>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</si>
  <si>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</si>
  <si>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</si>
  <si>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</si>
  <si>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</si>
  <si>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</si>
  <si>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</si>
  <si>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</si>
  <si>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</si>
  <si>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</si>
  <si>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</si>
  <si>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</si>
  <si>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</si>
  <si>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</si>
  <si>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</si>
  <si>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</si>
  <si>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</si>
  <si>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</si>
  <si>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</si>
  <si>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</si>
  <si>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</si>
  <si>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</si>
  <si>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</si>
  <si>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</si>
  <si>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</si>
  <si>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</si>
  <si>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</si>
  <si>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</si>
  <si>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</si>
  <si>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</si>
  <si>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</si>
  <si>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</si>
  <si>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</si>
  <si>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</si>
  <si>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</si>
  <si>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</si>
  <si>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</si>
  <si>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</si>
  <si>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</si>
  <si>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</si>
  <si>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</si>
  <si>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</si>
  <si>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</si>
  <si>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</si>
  <si>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</si>
  <si>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</si>
  <si>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</si>
  <si>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</si>
  <si>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</si>
  <si>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</si>
  <si>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</si>
  <si>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</si>
  <si>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</si>
  <si>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</si>
  <si>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</si>
  <si>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</si>
  <si>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</si>
  <si>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</si>
  <si>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</si>
  <si>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</si>
  <si>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</si>
  <si>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</si>
  <si>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</si>
  <si>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</si>
  <si>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</si>
  <si>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</si>
  <si>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</si>
  <si>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</si>
  <si>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</si>
  <si>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</si>
  <si>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</si>
  <si>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</si>
  <si>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</si>
  <si>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</si>
  <si>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</si>
  <si>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</si>
  <si>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</si>
  <si>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</si>
  <si>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</si>
  <si>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</si>
  <si>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</si>
  <si>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</si>
  <si>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</si>
  <si>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</si>
  <si>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</si>
  <si>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</si>
  <si>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</si>
  <si>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</si>
  <si>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</si>
  <si>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</si>
  <si>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</si>
  <si>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</si>
  <si>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</si>
  <si>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</si>
  <si>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</si>
  <si>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</si>
  <si>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</si>
  <si>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</si>
  <si>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</si>
  <si>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</si>
  <si>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</si>
  <si>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</si>
  <si>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</si>
  <si>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</si>
  <si>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</si>
  <si>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</si>
  <si>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</si>
  <si>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</si>
  <si>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</si>
  <si>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</si>
  <si>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</si>
  <si>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</si>
  <si>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</si>
  <si>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</si>
  <si>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</si>
  <si>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</si>
  <si>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</si>
  <si>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</si>
  <si>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</si>
  <si>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</si>
  <si>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</si>
  <si>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</si>
  <si>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</si>
  <si>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</si>
  <si>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</si>
  <si>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</si>
  <si>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</si>
  <si>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</si>
  <si>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</si>
  <si>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</si>
  <si>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</si>
  <si>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</si>
  <si>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</si>
  <si>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</si>
  <si>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</si>
  <si>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</si>
  <si>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</si>
  <si>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</si>
  <si>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</si>
  <si>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</si>
  <si>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</si>
  <si>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</si>
  <si>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</si>
  <si>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</si>
  <si>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</si>
  <si>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</si>
  <si>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</si>
  <si>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</si>
  <si>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</si>
  <si>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</si>
  <si>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</si>
  <si>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</si>
  <si>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</si>
  <si>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</si>
  <si>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</si>
  <si>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</si>
  <si>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</si>
  <si>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</si>
  <si>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</si>
  <si>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</si>
  <si>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</si>
  <si>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</si>
  <si>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</si>
  <si>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</si>
  <si>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</si>
  <si>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</si>
  <si>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</si>
  <si>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</si>
  <si>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</si>
  <si>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</si>
  <si>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</si>
  <si>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</si>
  <si>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</si>
  <si>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</si>
  <si>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</si>
  <si>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</si>
  <si>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</si>
  <si>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</si>
  <si>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</si>
  <si>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</si>
  <si>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</si>
  <si>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</si>
  <si>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</si>
  <si>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</si>
  <si>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</si>
  <si>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</si>
  <si>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</si>
  <si>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</si>
  <si>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</si>
  <si>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</si>
  <si>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</si>
  <si>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</si>
  <si>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</si>
  <si>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</si>
  <si>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</si>
  <si>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</si>
  <si>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</si>
  <si>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</si>
  <si>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</si>
  <si>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</si>
  <si>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</si>
  <si>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</si>
  <si>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</si>
  <si>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</si>
  <si>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</si>
  <si>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</si>
  <si>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</si>
  <si>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</si>
  <si>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</si>
  <si>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</si>
  <si>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</si>
  <si>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</si>
  <si>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</si>
  <si>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</si>
  <si>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</si>
  <si>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</si>
  <si>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</si>
  <si>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</si>
  <si>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</si>
  <si>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</si>
  <si>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</si>
  <si>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</si>
  <si>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</si>
  <si>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</si>
  <si>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</si>
  <si>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</si>
  <si>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</si>
  <si>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</si>
  <si>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</si>
  <si>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</si>
  <si>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</si>
  <si>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</si>
  <si>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</si>
  <si>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</si>
  <si>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</si>
  <si>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</si>
  <si>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</si>
  <si>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</si>
  <si>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</si>
  <si>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</si>
  <si>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</si>
  <si>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</si>
  <si>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</si>
  <si>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</si>
  <si>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</si>
  <si>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</si>
  <si>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</si>
  <si>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</si>
  <si>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</si>
  <si>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</si>
  <si>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</si>
  <si>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</si>
  <si>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</si>
  <si>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</si>
  <si>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</si>
  <si>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</si>
  <si>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</si>
  <si>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</si>
  <si>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</si>
  <si>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</si>
  <si>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</si>
  <si>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</si>
  <si>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</si>
  <si>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</si>
  <si>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</si>
  <si>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</si>
  <si>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</si>
  <si>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</si>
  <si>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</si>
  <si>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</si>
  <si>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</si>
  <si>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</si>
  <si>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</si>
  <si>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</si>
  <si>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</si>
  <si>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</si>
  <si>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</si>
  <si>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</si>
  <si>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</si>
  <si>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</si>
  <si>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</si>
  <si>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</si>
  <si>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</si>
  <si>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</si>
  <si>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</si>
  <si>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</si>
  <si>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</si>
  <si>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</si>
  <si>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</si>
  <si>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</si>
  <si>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</si>
  <si>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</si>
  <si>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</si>
  <si>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</si>
  <si>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</si>
  <si>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</si>
  <si>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</si>
  <si>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</si>
  <si>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</si>
  <si>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</si>
  <si>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</si>
  <si>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</si>
  <si>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</si>
  <si>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</si>
  <si>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</si>
  <si>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</si>
  <si>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</si>
  <si>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</si>
  <si>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</si>
  <si>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</si>
  <si>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</si>
  <si>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</si>
  <si>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</si>
  <si>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</si>
  <si>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</si>
  <si>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</si>
  <si>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</si>
  <si>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</si>
  <si>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</si>
  <si>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</si>
  <si>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</si>
  <si>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</si>
  <si>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</si>
  <si>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</si>
  <si>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</si>
  <si>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</si>
  <si>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</si>
  <si>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</si>
  <si>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</si>
  <si>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</si>
  <si>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</si>
  <si>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</si>
  <si>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</si>
  <si>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</si>
  <si>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</si>
  <si>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</si>
  <si>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</si>
  <si>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</si>
  <si>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</si>
  <si>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</si>
  <si>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</si>
  <si>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</si>
  <si>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</si>
  <si>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</si>
  <si>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</si>
  <si>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</si>
  <si>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</si>
  <si>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</si>
  <si>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</si>
  <si>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</si>
  <si>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</si>
  <si>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</si>
  <si>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</si>
  <si>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</si>
  <si>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</si>
  <si>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</si>
  <si>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</si>
  <si>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</si>
  <si>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</si>
  <si>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</si>
  <si>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</si>
  <si>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</si>
  <si>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</si>
  <si>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</si>
  <si>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</si>
  <si>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</si>
  <si>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</si>
  <si>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</si>
  <si>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</si>
  <si>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</si>
  <si>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</si>
  <si>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</si>
  <si>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</si>
  <si>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</si>
  <si>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</si>
  <si>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</si>
  <si>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</si>
  <si>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</si>
  <si>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</si>
  <si>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</si>
  <si>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</si>
  <si>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</si>
  <si>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</si>
  <si>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</si>
  <si>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</si>
  <si>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</si>
  <si>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</si>
  <si>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</si>
  <si>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</si>
  <si>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</si>
  <si>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</si>
  <si>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</si>
  <si>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</si>
  <si>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</si>
  <si>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</si>
  <si>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</si>
  <si>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</si>
  <si>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</si>
  <si>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</si>
  <si>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</si>
  <si>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</si>
  <si>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</si>
  <si>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</si>
  <si>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</si>
  <si>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</si>
  <si>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</si>
  <si>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</si>
  <si>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</si>
  <si>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</si>
  <si>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</si>
  <si>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</si>
  <si>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</si>
  <si>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</si>
  <si>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</si>
  <si>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</si>
  <si>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</si>
  <si>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</si>
  <si>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</si>
  <si>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</si>
  <si>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</si>
  <si>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</si>
  <si>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</si>
  <si>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</si>
  <si>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</si>
  <si>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</si>
  <si>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</si>
  <si>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</si>
  <si>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</si>
  <si>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</si>
  <si>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</si>
  <si>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</si>
  <si>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</si>
  <si>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</si>
  <si>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</si>
  <si>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</si>
  <si>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</si>
  <si>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</si>
  <si>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</si>
  <si>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</si>
  <si>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</si>
  <si>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</si>
  <si>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</si>
  <si>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</si>
  <si>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</si>
  <si>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</si>
  <si>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</si>
  <si>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</si>
  <si>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</si>
  <si>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</si>
  <si>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</si>
  <si>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</si>
  <si>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</si>
  <si>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</si>
  <si>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</si>
  <si>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</si>
  <si>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</si>
  <si>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</si>
  <si>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</si>
  <si>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</si>
  <si>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</si>
  <si>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</si>
  <si>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</si>
  <si>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</si>
  <si>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</si>
  <si>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</si>
  <si>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</si>
  <si>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</si>
  <si>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</si>
  <si>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</si>
  <si>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</si>
  <si>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</si>
  <si>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</si>
  <si>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</si>
  <si>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</si>
  <si>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</si>
  <si>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</si>
  <si>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</si>
  <si>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</si>
  <si>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</si>
  <si>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</si>
  <si>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</si>
  <si>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</si>
  <si>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</si>
  <si>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</si>
  <si>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</si>
  <si>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</si>
  <si>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</si>
  <si>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</si>
  <si>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</si>
  <si>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</si>
  <si>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</si>
  <si>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</si>
  <si>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</si>
  <si>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</si>
  <si>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</si>
  <si>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</si>
  <si>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</si>
  <si>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</si>
  <si>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</si>
  <si>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</si>
  <si>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</si>
  <si>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</si>
  <si>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</si>
  <si>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</si>
  <si>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</si>
  <si>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</si>
  <si>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</si>
  <si>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</si>
  <si>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</si>
  <si>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</si>
  <si>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</si>
  <si>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</si>
  <si>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</si>
  <si>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</si>
  <si>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</si>
  <si>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</si>
  <si>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</si>
  <si>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</si>
  <si>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</si>
  <si>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</si>
  <si>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</si>
  <si>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</si>
  <si>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</si>
  <si>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</si>
  <si>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</si>
  <si>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</si>
  <si>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</si>
  <si>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</si>
  <si>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</si>
  <si>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</si>
  <si>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</si>
  <si>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</si>
  <si>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</si>
  <si>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</si>
  <si>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</si>
  <si>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</si>
  <si>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</si>
  <si>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</si>
  <si>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</si>
  <si>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</si>
  <si>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</si>
  <si>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</si>
  <si>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</si>
  <si>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</si>
  <si>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</si>
  <si>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</si>
  <si>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</si>
  <si>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</si>
  <si>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</si>
  <si>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</si>
  <si>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</si>
  <si>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</si>
  <si>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</si>
  <si>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</si>
  <si>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</si>
  <si>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</si>
  <si>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</si>
  <si>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</si>
  <si>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</si>
  <si>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</si>
  <si>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</si>
  <si>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</si>
  <si>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</si>
  <si>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</si>
  <si>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</si>
  <si>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</si>
  <si>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</si>
  <si>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</si>
  <si>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</si>
  <si>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</si>
  <si>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</si>
  <si>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</si>
  <si>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</si>
  <si>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</si>
  <si>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</si>
  <si>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</si>
  <si>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</si>
  <si>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</si>
  <si>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</si>
  <si>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</si>
  <si>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</si>
  <si>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</si>
  <si>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</si>
  <si>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</si>
  <si>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</si>
  <si>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</si>
  <si>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</si>
  <si>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</si>
  <si>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</si>
  <si>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</si>
  <si>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</si>
  <si>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</si>
  <si>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</si>
  <si>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</si>
  <si>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</si>
  <si>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</si>
  <si>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</si>
  <si>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</si>
  <si>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</si>
  <si>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</si>
  <si>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</si>
  <si>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</si>
  <si>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</si>
  <si>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</si>
  <si>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</si>
  <si>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</si>
  <si>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</si>
  <si>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</si>
  <si>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</si>
  <si>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</si>
  <si>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</si>
  <si>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</si>
  <si>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</si>
  <si>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</si>
  <si>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</si>
  <si>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</si>
  <si>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</si>
  <si>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</si>
  <si>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</si>
  <si>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</si>
  <si>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</si>
  <si>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</si>
  <si>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</si>
  <si>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</si>
  <si>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</si>
  <si>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</si>
  <si>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</si>
  <si>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</si>
  <si>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</si>
  <si>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</si>
  <si>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</si>
  <si>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</si>
  <si>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</si>
  <si>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</si>
  <si>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</si>
  <si>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</si>
  <si>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</si>
  <si>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</si>
  <si>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</si>
  <si>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</si>
  <si>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</si>
  <si>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</si>
  <si>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</si>
  <si>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</si>
  <si>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</si>
  <si>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</si>
  <si>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</si>
  <si>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</si>
  <si>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</si>
  <si>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</si>
  <si>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</si>
  <si>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</si>
  <si>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</si>
  <si>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</si>
  <si>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</si>
  <si>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</si>
  <si>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</si>
  <si>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</si>
  <si>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</si>
  <si>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</si>
  <si>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</si>
  <si>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</si>
  <si>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</si>
  <si>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</si>
  <si>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</si>
  <si>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</si>
  <si>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</si>
  <si>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</si>
  <si>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</si>
  <si>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</si>
  <si>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</si>
  <si>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</si>
  <si>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</si>
  <si>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</si>
  <si>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</si>
  <si>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</si>
  <si>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</si>
  <si>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</si>
  <si>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</si>
  <si>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</si>
  <si>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</si>
  <si>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</si>
  <si>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</si>
  <si>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</si>
  <si>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</si>
  <si>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</si>
  <si>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</si>
  <si>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</si>
  <si>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</si>
  <si>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</si>
  <si>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</si>
  <si>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</si>
  <si>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</si>
  <si>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</si>
  <si>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</si>
  <si>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</si>
  <si>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</si>
  <si>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</si>
  <si>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</si>
  <si>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</si>
  <si>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</si>
  <si>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</si>
  <si>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</si>
  <si>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</si>
  <si>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</si>
  <si>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</si>
  <si>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</si>
  <si>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</si>
  <si>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</si>
  <si>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</si>
  <si>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</si>
  <si>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</si>
  <si>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</si>
  <si>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</si>
  <si>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</si>
  <si>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</si>
  <si>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</si>
  <si>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</si>
  <si>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</si>
  <si>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</si>
  <si>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</si>
  <si>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</si>
  <si>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</si>
  <si>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</si>
  <si>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</si>
  <si>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</si>
  <si>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</si>
  <si>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</si>
  <si>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</si>
  <si>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</si>
  <si>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</si>
  <si>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</si>
  <si>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</si>
  <si>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</si>
  <si>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</si>
  <si>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</si>
  <si>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</si>
  <si>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</si>
  <si>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</si>
  <si>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</si>
  <si>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</si>
  <si>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</si>
  <si>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</si>
  <si>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</si>
  <si>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</si>
  <si>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</si>
  <si>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</si>
  <si>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</si>
  <si>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</si>
  <si>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</si>
  <si>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</si>
  <si>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</si>
  <si>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</si>
  <si>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</si>
  <si>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</si>
  <si>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</si>
  <si>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</si>
  <si>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</si>
  <si>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</si>
  <si>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</si>
  <si>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</si>
  <si>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</si>
  <si>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</si>
  <si>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</si>
  <si>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</si>
  <si>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</si>
  <si>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</si>
  <si>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</si>
  <si>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</si>
  <si>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</si>
  <si>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</si>
  <si>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</si>
  <si>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</si>
  <si>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</si>
  <si>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</si>
  <si>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</si>
  <si>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</si>
  <si>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</si>
  <si>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</si>
  <si>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</si>
  <si>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</si>
  <si>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</si>
  <si>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</si>
  <si>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</si>
  <si>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</si>
  <si>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</si>
  <si>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</si>
  <si>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</si>
  <si>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</si>
  <si>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</si>
  <si>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</si>
  <si>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</si>
  <si>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</si>
  <si>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</si>
  <si>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</si>
  <si>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</si>
  <si>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</si>
  <si>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</si>
  <si>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</si>
  <si>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</si>
  <si>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</si>
  <si>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</si>
  <si>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</si>
  <si>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</si>
  <si>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</si>
  <si>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</si>
  <si>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</si>
  <si>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</si>
  <si>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</si>
  <si>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</si>
  <si>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</si>
  <si>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</si>
  <si>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</si>
  <si>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</si>
  <si>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</si>
  <si>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</si>
  <si>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</si>
  <si>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</si>
  <si>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</si>
  <si>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</si>
  <si>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</si>
  <si>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</si>
  <si>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</si>
  <si>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</si>
  <si>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</si>
  <si>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</si>
  <si>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</si>
  <si>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</si>
  <si>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</si>
  <si>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</si>
  <si>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</si>
  <si>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</si>
  <si>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</si>
  <si>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</si>
  <si>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</si>
  <si>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</si>
  <si>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</si>
  <si>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</si>
  <si>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</si>
  <si>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</si>
  <si>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</si>
  <si>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</si>
  <si>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</si>
  <si>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</si>
  <si>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</si>
  <si>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</si>
  <si>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</si>
  <si>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</si>
  <si>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</si>
  <si>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</si>
  <si>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</si>
  <si>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</si>
  <si>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</si>
  <si>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</si>
  <si>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</si>
  <si>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</si>
  <si>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</si>
  <si>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</si>
  <si>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</si>
  <si>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</si>
  <si>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</si>
  <si>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</si>
  <si>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</si>
  <si>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</si>
  <si>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</si>
  <si>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</si>
  <si>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</si>
  <si>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</si>
  <si>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</si>
  <si>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</si>
  <si>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</si>
  <si>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</si>
  <si>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</si>
  <si>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</si>
  <si>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</si>
  <si>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</si>
  <si>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</si>
  <si>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</si>
  <si>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</si>
  <si>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</si>
  <si>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</si>
  <si>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</si>
  <si>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</si>
  <si>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</si>
  <si>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</si>
  <si>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</si>
  <si>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</si>
  <si>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</si>
  <si>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</si>
  <si>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</si>
  <si>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</si>
  <si>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</si>
  <si>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</si>
  <si>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</si>
  <si>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</si>
  <si>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</si>
  <si>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</si>
  <si>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</si>
  <si>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</si>
  <si>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</si>
  <si>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</si>
  <si>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</si>
  <si>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</si>
  <si>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</si>
  <si>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</si>
  <si>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</si>
  <si>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</si>
  <si>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</si>
  <si>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</si>
  <si>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</si>
  <si>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</si>
  <si>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</si>
  <si>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</si>
  <si>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</si>
  <si>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</si>
  <si>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</si>
  <si>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</si>
  <si>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</si>
  <si>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</si>
  <si>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</si>
  <si>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</si>
  <si>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</si>
  <si>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</si>
  <si>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</si>
  <si>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</si>
  <si>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</si>
  <si>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</si>
  <si>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</si>
  <si>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</si>
  <si>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</si>
  <si>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</si>
  <si>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</si>
  <si>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</si>
  <si>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</si>
  <si>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</si>
  <si>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</si>
  <si>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</si>
  <si>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</si>
  <si>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</si>
  <si>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</si>
  <si>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</si>
  <si>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</si>
  <si>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</si>
  <si>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</si>
  <si>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</si>
  <si>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</si>
  <si>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</si>
  <si>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</si>
  <si>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</si>
  <si>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</si>
  <si>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</si>
  <si>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</si>
  <si>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</si>
  <si>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</si>
  <si>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</si>
  <si>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</si>
  <si>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</si>
  <si>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</si>
  <si>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</si>
  <si>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</si>
  <si>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</si>
  <si>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</si>
  <si>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</si>
  <si>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</si>
  <si>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</si>
  <si>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</si>
  <si>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</si>
  <si>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</si>
  <si>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</si>
  <si>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</si>
  <si>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</si>
  <si>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</si>
  <si>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</si>
  <si>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</si>
  <si>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</si>
  <si>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</si>
  <si>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</si>
  <si>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</si>
  <si>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</si>
  <si>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</si>
  <si>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</si>
  <si>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</si>
  <si>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</si>
  <si>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</si>
  <si>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</si>
  <si>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</si>
  <si>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</si>
  <si>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</si>
  <si>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</si>
  <si>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</si>
  <si>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</si>
  <si>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</si>
  <si>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</si>
  <si>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</si>
  <si>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</si>
  <si>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</si>
  <si>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</si>
  <si>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</si>
  <si>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</si>
  <si>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</si>
  <si>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</si>
  <si>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</si>
  <si>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</si>
  <si>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</si>
  <si>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</si>
  <si>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</si>
  <si>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</si>
  <si>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</si>
  <si>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</si>
  <si>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</si>
  <si>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</si>
  <si>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</si>
  <si>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</si>
  <si>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</si>
  <si>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</si>
  <si>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</si>
  <si>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</si>
  <si>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</si>
  <si>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</si>
  <si>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</si>
  <si>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</si>
  <si>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</si>
  <si>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</si>
  <si>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</si>
  <si>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</si>
  <si>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</si>
  <si>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</si>
  <si>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</si>
  <si>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</si>
  <si>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</si>
  <si>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</si>
  <si>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</si>
  <si>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</si>
  <si>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</si>
  <si>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</si>
  <si>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</si>
  <si>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</si>
  <si>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</si>
  <si>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</si>
  <si>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</si>
  <si>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</si>
  <si>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</si>
  <si>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</si>
  <si>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</si>
  <si>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</si>
  <si>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</si>
  <si>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</si>
  <si>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</si>
  <si>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</si>
  <si>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</si>
  <si>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</si>
  <si>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</si>
  <si>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</si>
  <si>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</si>
  <si>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</si>
  <si>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</si>
  <si>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</si>
  <si>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</si>
  <si>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</si>
  <si>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</si>
  <si>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</si>
  <si>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</si>
  <si>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</si>
  <si>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</si>
  <si>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</si>
  <si>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</si>
  <si>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</si>
  <si>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</si>
  <si>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</si>
  <si>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</si>
  <si>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</si>
  <si>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</si>
  <si>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</si>
  <si>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</si>
  <si>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</si>
  <si>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</si>
  <si>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</si>
  <si>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</si>
  <si>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</si>
  <si>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</si>
  <si>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</si>
  <si>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</si>
  <si>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</si>
  <si>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</si>
  <si>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</si>
  <si>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</si>
  <si>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</si>
  <si>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</si>
  <si>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</si>
  <si>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</si>
  <si>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</si>
  <si>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</si>
  <si>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</si>
  <si>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</si>
  <si>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</si>
  <si>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</si>
  <si>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</si>
  <si>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</si>
  <si>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</si>
  <si>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</si>
  <si>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</si>
  <si>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</si>
  <si>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</si>
  <si>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</si>
  <si>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</si>
  <si>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</si>
  <si>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</si>
  <si>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</si>
  <si>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</si>
  <si>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</si>
  <si>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</si>
  <si>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</si>
  <si>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</si>
  <si>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</si>
  <si>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</si>
  <si>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</si>
  <si>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</si>
  <si>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</si>
  <si>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</si>
  <si>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</si>
  <si>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</si>
  <si>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</si>
  <si>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</si>
  <si>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</si>
  <si>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</si>
  <si>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</si>
  <si>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</si>
  <si>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</si>
  <si>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</si>
  <si>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</si>
  <si>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</si>
  <si>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</si>
  <si>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</si>
  <si>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</si>
  <si>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</si>
  <si>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</si>
  <si>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</si>
  <si>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</si>
  <si>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</si>
  <si>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</si>
  <si>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</si>
  <si>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</si>
  <si>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</si>
  <si>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</si>
  <si>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</si>
  <si>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</si>
  <si>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</si>
  <si>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</si>
  <si>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</si>
  <si>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</si>
  <si>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</si>
  <si>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</si>
  <si>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</si>
  <si>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</si>
  <si>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</si>
  <si>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</si>
  <si>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</si>
  <si>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</si>
  <si>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</si>
  <si>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</si>
  <si>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</si>
  <si>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</si>
  <si>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</si>
  <si>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</si>
  <si>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</si>
  <si>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</si>
  <si>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</si>
  <si>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</si>
  <si>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</si>
  <si>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</si>
  <si>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</si>
  <si>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</si>
  <si>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</si>
  <si>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</si>
  <si>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</si>
  <si>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</si>
  <si>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</si>
  <si>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</si>
  <si>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</si>
  <si>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</si>
  <si>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</si>
  <si>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</si>
  <si>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</si>
  <si>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</si>
  <si>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</si>
  <si>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</si>
  <si>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</si>
  <si>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</si>
  <si>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</si>
  <si>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</si>
  <si>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</si>
  <si>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</si>
  <si>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</si>
  <si>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</si>
  <si>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</si>
  <si>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</si>
  <si>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</si>
  <si>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</si>
  <si>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</si>
  <si>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</si>
  <si>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</si>
  <si>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</si>
  <si>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</si>
  <si>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</si>
  <si>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</si>
  <si>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</si>
  <si>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</si>
  <si>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</si>
  <si>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</si>
  <si>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</si>
  <si>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</si>
  <si>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</si>
  <si>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</si>
  <si>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</si>
  <si>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</si>
  <si>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</si>
  <si>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</si>
  <si>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</si>
  <si>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</si>
  <si>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</si>
  <si>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</si>
  <si>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</si>
  <si>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</si>
  <si>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</si>
  <si>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</si>
  <si>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</si>
  <si>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</si>
  <si>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</si>
  <si>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</si>
  <si>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</si>
  <si>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</si>
  <si>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</si>
  <si>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</si>
  <si>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</si>
  <si>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</si>
  <si>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</si>
  <si>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</si>
  <si>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</si>
  <si>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</si>
  <si>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</si>
  <si>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</si>
  <si>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</si>
  <si>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</si>
  <si>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</si>
  <si>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</si>
  <si>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</si>
  <si>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</si>
  <si>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</si>
  <si>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</si>
  <si>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</si>
  <si>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</si>
  <si>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</si>
  <si>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</si>
  <si>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</si>
  <si>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</si>
  <si>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</si>
  <si>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</si>
  <si>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</si>
  <si>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</si>
  <si>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</si>
  <si>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</si>
  <si>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</si>
  <si>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</si>
  <si>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</si>
  <si>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</si>
  <si>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</si>
  <si>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</si>
  <si>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</si>
  <si>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</si>
  <si>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</si>
  <si>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</si>
  <si>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</si>
  <si>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</si>
  <si>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</si>
  <si>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</si>
  <si>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</si>
  <si>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</si>
  <si>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</si>
  <si>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</si>
  <si>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</si>
  <si>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</si>
  <si>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</si>
  <si>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</si>
  <si>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</si>
  <si>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</si>
  <si>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</si>
  <si>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</si>
  <si>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</si>
  <si>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</si>
  <si>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</si>
  <si>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</si>
  <si>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</si>
  <si>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</si>
  <si>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</si>
  <si>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</si>
  <si>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</si>
  <si>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</si>
  <si>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</si>
  <si>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</si>
  <si>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</si>
  <si>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</si>
  <si>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</si>
  <si>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</si>
  <si>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</si>
  <si>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</si>
  <si>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</si>
  <si>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</si>
  <si>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</si>
  <si>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</si>
  <si>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</si>
  <si>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</si>
  <si>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</si>
  <si>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</si>
  <si>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</si>
  <si>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</si>
  <si>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</si>
  <si>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</si>
  <si>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</si>
  <si>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</si>
  <si>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</si>
  <si>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</si>
  <si>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</si>
  <si>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</si>
  <si>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</si>
  <si>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</si>
  <si>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</si>
  <si>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</si>
  <si>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</si>
  <si>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</si>
  <si>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</si>
  <si>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</si>
  <si>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</si>
  <si>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</si>
  <si>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</si>
  <si>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</si>
  <si>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</si>
  <si>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</si>
  <si>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</si>
  <si>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</si>
  <si>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</si>
  <si>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</si>
  <si>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</si>
  <si>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</si>
  <si>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</si>
  <si>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</si>
  <si>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</si>
  <si>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</si>
  <si>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</si>
  <si>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</si>
  <si>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</si>
  <si>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</si>
  <si>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</si>
  <si>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</si>
  <si>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</si>
  <si>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</si>
  <si>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</si>
  <si>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</si>
  <si>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</si>
  <si>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</si>
  <si>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</si>
  <si>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</si>
  <si>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</si>
  <si>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</si>
  <si>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</si>
  <si>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</si>
  <si>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</si>
  <si>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</si>
  <si>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</si>
  <si>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</si>
  <si>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</si>
  <si>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</si>
  <si>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</si>
  <si>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</si>
  <si>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</si>
  <si>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</si>
  <si>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</si>
  <si>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</si>
  <si>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</si>
  <si>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</si>
  <si>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</si>
  <si>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</si>
  <si>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</si>
  <si>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</si>
  <si>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</si>
  <si>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</si>
  <si>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</si>
  <si>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</si>
  <si>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</si>
  <si>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</si>
  <si>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</si>
  <si>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</si>
  <si>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</si>
  <si>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</si>
  <si>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</si>
  <si>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</si>
  <si>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</si>
  <si>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</si>
  <si>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</si>
  <si>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</si>
  <si>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</si>
  <si>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</si>
  <si>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</si>
  <si>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</si>
  <si>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</si>
  <si>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</si>
  <si>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</si>
  <si>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</si>
  <si>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</si>
  <si>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</si>
  <si>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</si>
  <si>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</si>
  <si>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</si>
  <si>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</si>
  <si>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</si>
  <si>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</si>
  <si>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</si>
  <si>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</si>
  <si>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</si>
  <si>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</si>
  <si>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</si>
  <si>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</si>
  <si>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</si>
  <si>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</si>
  <si>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</si>
  <si>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</si>
  <si>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</si>
  <si>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</si>
  <si>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</si>
  <si>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</si>
  <si>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</si>
  <si>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</si>
  <si>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</si>
  <si>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</si>
  <si>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</si>
  <si>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</si>
  <si>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</si>
  <si>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</si>
  <si>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</si>
  <si>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</si>
  <si>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</si>
  <si>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</si>
  <si>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</si>
  <si>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</si>
  <si>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</si>
  <si>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</si>
  <si>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</si>
  <si>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</si>
  <si>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</si>
  <si>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</si>
  <si>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</si>
  <si>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</si>
  <si>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</si>
  <si>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</si>
  <si>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</si>
  <si>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</si>
  <si>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</si>
  <si>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</si>
  <si>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</si>
  <si>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</si>
  <si>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</si>
  <si>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</si>
  <si>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</si>
  <si>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</si>
  <si>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</si>
  <si>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</si>
  <si>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</si>
  <si>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</si>
  <si>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</si>
  <si>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</si>
  <si>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</si>
  <si>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</si>
  <si>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</si>
  <si>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</si>
  <si>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</si>
  <si>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</si>
  <si>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</si>
  <si>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</si>
  <si>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</si>
  <si>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</si>
  <si>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</si>
  <si>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</si>
  <si>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</si>
  <si>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</si>
  <si>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</si>
  <si>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</si>
  <si>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</si>
  <si>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</si>
  <si>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</si>
  <si>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</si>
  <si>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</si>
  <si>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</si>
  <si>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</si>
  <si>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</si>
  <si>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</si>
  <si>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</si>
  <si>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</si>
  <si>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</si>
  <si>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</si>
  <si>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</si>
  <si>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</si>
  <si>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</si>
  <si>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</si>
  <si>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</si>
  <si>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</si>
  <si>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</si>
  <si>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</si>
  <si>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</si>
  <si>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</si>
  <si>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</si>
  <si>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</si>
  <si>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</si>
  <si>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</si>
  <si>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</si>
  <si>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</si>
  <si>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</si>
  <si>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</si>
  <si>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</si>
  <si>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</si>
  <si>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</si>
  <si>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</si>
  <si>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</si>
  <si>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</si>
  <si>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</si>
  <si>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</si>
  <si>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</si>
  <si>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</si>
  <si>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</si>
  <si>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</si>
  <si>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</si>
  <si>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</si>
  <si>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</si>
  <si>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</si>
  <si>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</si>
  <si>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</si>
  <si>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</si>
  <si>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</si>
  <si>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</si>
  <si>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</si>
  <si>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</si>
  <si>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</si>
  <si>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</si>
  <si>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</si>
  <si>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</si>
  <si>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</si>
  <si>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</si>
  <si>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</si>
  <si>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</si>
  <si>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</si>
  <si>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</si>
  <si>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</si>
  <si>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</si>
  <si>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</si>
  <si>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</si>
  <si>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</si>
  <si>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</si>
  <si>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</si>
  <si>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</si>
  <si>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</si>
  <si>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</si>
  <si>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</si>
  <si>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</si>
  <si>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</si>
  <si>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</si>
  <si>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</si>
  <si>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</si>
  <si>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</si>
  <si>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</si>
  <si>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</si>
  <si>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</si>
  <si>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</si>
  <si>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</si>
  <si>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</si>
  <si>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</si>
  <si>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</si>
  <si>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</si>
  <si>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</si>
  <si>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</si>
  <si>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</si>
  <si>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</si>
  <si>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</si>
  <si>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</si>
  <si>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</si>
  <si>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</si>
  <si>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</si>
  <si>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</si>
  <si>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</si>
  <si>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</si>
  <si>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</si>
  <si>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</si>
  <si>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</si>
  <si>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</si>
  <si>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</si>
  <si>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</si>
  <si>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</si>
  <si>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</si>
  <si>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</si>
  <si>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</si>
  <si>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</si>
  <si>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</si>
  <si>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</si>
  <si>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</si>
  <si>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</si>
  <si>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</si>
  <si>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</si>
  <si>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</si>
  <si>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</si>
  <si>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</si>
  <si>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</si>
  <si>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</si>
  <si>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</si>
  <si>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</si>
  <si>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</si>
  <si>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</si>
  <si>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</si>
  <si>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</si>
  <si>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</si>
  <si>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</si>
  <si>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</si>
  <si>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</si>
  <si>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</si>
  <si>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</si>
  <si>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</si>
  <si>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</si>
  <si>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</si>
  <si>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</si>
  <si>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</si>
  <si>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</si>
  <si>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</si>
  <si>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</si>
  <si>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</si>
  <si>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</si>
  <si>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</si>
  <si>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</si>
  <si>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</si>
  <si>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</si>
  <si>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</si>
  <si>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</si>
  <si>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</si>
  <si>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</si>
  <si>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</si>
  <si>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</si>
  <si>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</si>
  <si>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</si>
  <si>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</si>
  <si>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</si>
  <si>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</si>
  <si>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</si>
  <si>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</si>
  <si>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</si>
  <si>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</si>
  <si>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</si>
  <si>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</si>
  <si>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</si>
  <si>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</si>
  <si>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</si>
  <si>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</si>
  <si>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</si>
  <si>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</si>
  <si>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</si>
  <si>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</si>
  <si>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</si>
  <si>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</si>
  <si>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</si>
  <si>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</si>
  <si>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</si>
  <si>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</si>
  <si>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</si>
  <si>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</si>
  <si>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</si>
  <si>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</si>
  <si>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</si>
  <si>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</si>
  <si>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</si>
  <si>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</si>
  <si>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</si>
  <si>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</si>
  <si>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</si>
  <si>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</si>
  <si>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</si>
  <si>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</si>
  <si>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</si>
  <si>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</si>
  <si>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</si>
  <si>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</si>
  <si>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</si>
  <si>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</si>
  <si>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</si>
  <si>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</si>
  <si>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</si>
  <si>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</si>
  <si>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</si>
  <si>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</si>
  <si>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</si>
  <si>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</si>
  <si>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</si>
  <si>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</si>
  <si>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</si>
  <si>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</si>
  <si>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</si>
  <si>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</si>
  <si>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</si>
  <si>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</si>
  <si>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</si>
  <si>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</si>
  <si>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</si>
  <si>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</si>
  <si>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</si>
  <si>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</si>
  <si>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</si>
  <si>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</si>
  <si>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</si>
  <si>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</si>
  <si>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</si>
  <si>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</si>
  <si>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</si>
  <si>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</si>
  <si>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</si>
  <si>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</si>
  <si>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</si>
  <si>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</si>
  <si>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</si>
  <si>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</si>
  <si>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</si>
  <si>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</si>
  <si>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</si>
  <si>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</si>
  <si>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</si>
  <si>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</si>
  <si>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</si>
  <si>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</si>
  <si>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</si>
  <si>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</si>
  <si>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</si>
  <si>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</si>
  <si>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</si>
  <si>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</si>
  <si>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</si>
  <si>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</si>
  <si>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</si>
  <si>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</si>
  <si>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</si>
  <si>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</si>
  <si>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</si>
  <si>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</si>
  <si>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</si>
  <si>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</si>
  <si>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</si>
  <si>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</si>
  <si>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</si>
  <si>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</si>
  <si>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</si>
  <si>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</si>
  <si>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</si>
  <si>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</si>
  <si>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</si>
  <si>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</si>
  <si>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</si>
  <si>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</si>
  <si>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</si>
  <si>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</si>
  <si>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</si>
  <si>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</si>
  <si>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</si>
  <si>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</si>
  <si>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</si>
  <si>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</si>
  <si>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</si>
  <si>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</si>
  <si>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</si>
  <si>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</si>
  <si>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</si>
  <si>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</si>
  <si>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</si>
  <si>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</si>
  <si>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</si>
  <si>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</si>
  <si>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</si>
  <si>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</si>
  <si>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</si>
  <si>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</si>
  <si>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</si>
  <si>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</si>
  <si>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</si>
  <si>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</si>
  <si>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</si>
  <si>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</si>
  <si>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</si>
  <si>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</si>
  <si>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</si>
  <si>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</si>
  <si>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</si>
  <si>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</si>
  <si>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</si>
  <si>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</si>
  <si>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</si>
  <si>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</si>
  <si>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</si>
  <si>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</si>
  <si>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</si>
  <si>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</si>
  <si>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</si>
  <si>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</si>
  <si>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</si>
  <si>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</si>
  <si>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</si>
  <si>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</si>
  <si>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</si>
  <si>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</si>
  <si>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</si>
  <si>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</si>
  <si>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</si>
  <si>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</si>
  <si>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</si>
  <si>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</si>
  <si>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</si>
  <si>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</si>
  <si>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</si>
  <si>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</si>
  <si>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</si>
  <si>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</si>
  <si>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</si>
  <si>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</si>
  <si>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</si>
  <si>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</si>
  <si>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</si>
  <si>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</si>
  <si>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</si>
  <si>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</si>
  <si>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</si>
  <si>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</si>
  <si>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</si>
  <si>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</si>
  <si>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</si>
  <si>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</si>
  <si>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</si>
  <si>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</si>
  <si>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</si>
  <si>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</si>
  <si>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</si>
  <si>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</si>
  <si>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</si>
  <si>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</si>
  <si>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</si>
  <si>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</si>
  <si>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</si>
  <si>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</si>
  <si>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</si>
  <si>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</si>
  <si>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</si>
  <si>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</si>
  <si>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</si>
  <si>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</si>
  <si>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</si>
  <si>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</si>
  <si>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</si>
  <si>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</si>
  <si>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</si>
  <si>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</si>
  <si>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</si>
  <si>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</si>
  <si>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</si>
  <si>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</si>
  <si>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</si>
  <si>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</si>
  <si>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</si>
  <si>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</si>
  <si>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</si>
  <si>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</si>
  <si>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</si>
  <si>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</si>
  <si>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</si>
  <si>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</si>
  <si>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</si>
  <si>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</si>
  <si>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</si>
  <si>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</si>
  <si>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</si>
  <si>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</si>
  <si>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</si>
  <si>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</si>
  <si>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</si>
  <si>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</si>
  <si>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</si>
  <si>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</si>
  <si>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</si>
  <si>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</si>
  <si>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</si>
  <si>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</si>
  <si>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</si>
  <si>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</si>
  <si>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</si>
  <si>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</si>
  <si>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</si>
  <si>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</si>
  <si>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</si>
  <si>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</si>
  <si>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</si>
  <si>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</si>
  <si>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</si>
  <si>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</si>
  <si>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</si>
  <si>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</si>
  <si>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</si>
  <si>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</si>
  <si>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</si>
  <si>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</si>
  <si>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</si>
  <si>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</si>
  <si>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</si>
  <si>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</si>
  <si>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</si>
  <si>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</si>
  <si>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</si>
  <si>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</si>
  <si>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</si>
  <si>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</si>
  <si>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</si>
  <si>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</si>
  <si>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</si>
  <si>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</si>
  <si>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</si>
  <si>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</si>
  <si>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</si>
  <si>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</si>
  <si>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</si>
  <si>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</si>
  <si>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</si>
  <si>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</si>
  <si>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</si>
  <si>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</si>
  <si>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</si>
  <si>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</si>
  <si>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</si>
  <si>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</si>
  <si>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</si>
  <si>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</si>
  <si>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</si>
  <si>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</si>
  <si>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</si>
  <si>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</si>
  <si>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</si>
  <si>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</si>
  <si>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</si>
  <si>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</si>
  <si>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</si>
  <si>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</si>
  <si>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</si>
  <si>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</si>
  <si>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</si>
  <si>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</si>
  <si>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</si>
  <si>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</si>
  <si>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</si>
  <si>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</si>
  <si>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</si>
  <si>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</si>
  <si>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</si>
  <si>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</si>
  <si>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</si>
  <si>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</si>
  <si>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</si>
  <si>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</si>
  <si>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</si>
  <si>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</si>
  <si>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</si>
  <si>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</si>
  <si>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</si>
  <si>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</si>
  <si>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</si>
  <si>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</si>
  <si>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</si>
  <si>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</si>
  <si>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</si>
  <si>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</si>
  <si>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</si>
  <si>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</si>
  <si>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</si>
  <si>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</si>
  <si>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</si>
  <si>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</si>
  <si>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</si>
  <si>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</si>
  <si>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</si>
  <si>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</si>
  <si>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</si>
  <si>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</si>
  <si>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</si>
  <si>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</si>
  <si>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</si>
  <si>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</si>
  <si>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</si>
  <si>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</si>
  <si>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</si>
  <si>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</si>
  <si>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</si>
  <si>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</si>
  <si>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</si>
  <si>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</si>
  <si>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</si>
  <si>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</si>
  <si>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</si>
  <si>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</si>
  <si>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</si>
  <si>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</si>
  <si>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</si>
  <si>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</si>
  <si>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</si>
  <si>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</si>
  <si>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</si>
  <si>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</si>
  <si>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</si>
  <si>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</si>
  <si>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</si>
  <si>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</si>
  <si>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</si>
  <si>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</si>
  <si>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</si>
  <si>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</si>
  <si>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</si>
  <si>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</si>
  <si>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</si>
  <si>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</si>
  <si>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</si>
  <si>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</si>
  <si>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</si>
  <si>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</si>
  <si>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</si>
  <si>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</si>
  <si>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</si>
  <si>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</si>
  <si>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</si>
  <si>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</si>
  <si>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</si>
  <si>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</si>
  <si>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</si>
  <si>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</si>
  <si>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</si>
  <si>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</si>
  <si>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</si>
  <si>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</si>
  <si>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</si>
  <si>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</si>
  <si>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</si>
  <si>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</si>
  <si>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</si>
  <si>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</si>
  <si>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</si>
  <si>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</si>
  <si>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</si>
  <si>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</si>
  <si>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</si>
  <si>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</si>
  <si>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</si>
  <si>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</si>
  <si>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</si>
  <si>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</si>
  <si>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</si>
  <si>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</si>
  <si>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</si>
  <si>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</si>
  <si>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</si>
  <si>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</si>
  <si>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</si>
  <si>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</si>
  <si>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</si>
  <si>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</si>
  <si>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</si>
  <si>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</si>
  <si>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</si>
  <si>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</si>
  <si>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</si>
  <si>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</si>
  <si>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</si>
  <si>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</si>
  <si>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</si>
  <si>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</si>
  <si>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</si>
  <si>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</si>
  <si>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</si>
  <si>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</si>
  <si>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</si>
  <si>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</si>
  <si>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</si>
  <si>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</si>
  <si>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</si>
  <si>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</si>
  <si>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</si>
  <si>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</si>
  <si>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</si>
  <si>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</si>
  <si>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</si>
  <si>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</si>
  <si>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</si>
  <si>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</si>
  <si>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</si>
  <si>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</si>
  <si>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</si>
  <si>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</si>
  <si>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</si>
  <si>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</si>
  <si>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</si>
  <si>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</si>
  <si>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</si>
  <si>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</si>
  <si>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</si>
  <si>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</si>
  <si>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</si>
  <si>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</si>
  <si>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</si>
  <si>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</si>
  <si>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</si>
  <si>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</si>
  <si>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</si>
  <si>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</si>
  <si>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</si>
  <si>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</si>
  <si>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</si>
  <si>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</si>
  <si>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</si>
  <si>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</si>
  <si>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</si>
  <si>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</si>
  <si>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</si>
  <si>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</si>
  <si>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</si>
  <si>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</si>
  <si>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</si>
  <si>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</si>
  <si>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</si>
  <si>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</si>
  <si>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</si>
  <si>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</si>
  <si>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</si>
  <si>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</si>
  <si>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</si>
  <si>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</si>
  <si>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</si>
  <si>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</si>
  <si>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</si>
  <si>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</si>
  <si>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</si>
  <si>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</si>
  <si>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</si>
  <si>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</si>
  <si>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</si>
  <si>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</si>
  <si>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</si>
  <si>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</si>
  <si>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</si>
  <si>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</si>
  <si>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</si>
  <si>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</si>
  <si>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</si>
  <si>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</si>
  <si>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</si>
  <si>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</si>
  <si>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</si>
  <si>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</si>
  <si>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</si>
  <si>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</si>
  <si>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</si>
  <si>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</si>
  <si>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</si>
  <si>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</si>
  <si>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</si>
  <si>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</si>
  <si>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</si>
  <si>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</si>
  <si>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</si>
  <si>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</si>
  <si>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</si>
  <si>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</si>
  <si>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</si>
  <si>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</si>
  <si>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</si>
  <si>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</si>
  <si>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</si>
  <si>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</si>
  <si>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</si>
  <si>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</si>
  <si>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</si>
  <si>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</si>
  <si>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</si>
  <si>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</si>
  <si>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</si>
  <si>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</si>
  <si>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</si>
  <si>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</si>
  <si>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</si>
  <si>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</si>
  <si>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</si>
  <si>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</si>
  <si>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</si>
  <si>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</si>
  <si>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</si>
  <si>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</si>
  <si>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</si>
  <si>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</si>
  <si>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</si>
  <si>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</si>
  <si>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</si>
  <si>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</si>
  <si>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</si>
  <si>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</si>
  <si>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</si>
  <si>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</si>
  <si>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</si>
  <si>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</si>
  <si>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</si>
  <si>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</si>
  <si>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</si>
  <si>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</si>
  <si>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</si>
  <si>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</si>
  <si>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</si>
  <si>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</si>
  <si>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</si>
  <si>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</si>
  <si>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</si>
  <si>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</si>
  <si>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</si>
  <si>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</si>
  <si>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</si>
  <si>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</si>
  <si>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</si>
  <si>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</si>
  <si>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</si>
  <si>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</si>
  <si>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</si>
  <si>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</si>
  <si>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</si>
  <si>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</si>
  <si>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</si>
  <si>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</si>
  <si>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</si>
  <si>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</si>
  <si>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</si>
  <si>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</si>
  <si>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</si>
  <si>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</si>
  <si>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</si>
  <si>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</si>
  <si>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</si>
  <si>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</si>
  <si>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</si>
  <si>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</si>
  <si>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</si>
  <si>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</si>
  <si>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</si>
  <si>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</si>
  <si>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</si>
  <si>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</si>
  <si>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</si>
  <si>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</si>
  <si>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</si>
  <si>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</si>
  <si>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</si>
  <si>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</si>
  <si>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</si>
  <si>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</si>
  <si>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</si>
  <si>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</si>
  <si>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</si>
  <si>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</si>
  <si>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</si>
  <si>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</si>
  <si>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</si>
  <si>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</si>
  <si>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</si>
  <si>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</si>
  <si>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</si>
  <si>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</si>
  <si>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</si>
  <si>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</si>
  <si>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</si>
  <si>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</si>
  <si>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</si>
  <si>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</si>
  <si>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</si>
  <si>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</si>
  <si>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</si>
  <si>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</si>
  <si>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</si>
  <si>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</si>
  <si>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</si>
  <si>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</si>
  <si>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</si>
  <si>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</si>
  <si>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</si>
  <si>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</si>
  <si>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</si>
  <si>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</si>
  <si>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</si>
  <si>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</si>
  <si>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</si>
  <si>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</si>
  <si>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</si>
  <si>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</si>
  <si>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</si>
  <si>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</si>
  <si>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</si>
  <si>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</si>
  <si>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</si>
  <si>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</si>
  <si>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</si>
  <si>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</si>
  <si>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</si>
  <si>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</si>
  <si>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</si>
  <si>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</si>
  <si>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</si>
  <si>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</si>
  <si>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</si>
  <si>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</si>
  <si>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</si>
  <si>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</si>
  <si>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</si>
  <si>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</si>
  <si>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</si>
  <si>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</si>
  <si>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</si>
  <si>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</si>
  <si>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</si>
  <si>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</si>
  <si>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</si>
  <si>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</si>
  <si>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</si>
  <si>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</si>
  <si>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</si>
  <si>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</si>
  <si>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</si>
  <si>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</si>
  <si>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</si>
  <si>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</si>
  <si>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</si>
  <si>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</si>
  <si>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</si>
  <si>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</si>
  <si>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</si>
  <si>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</si>
  <si>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</si>
  <si>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</si>
  <si>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</si>
  <si>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</si>
  <si>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</si>
  <si>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</si>
  <si>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</si>
  <si>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</si>
  <si>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</si>
  <si>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</si>
  <si>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</si>
  <si>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</si>
  <si>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</si>
  <si>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</si>
  <si>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</si>
  <si>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</si>
  <si>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</si>
  <si>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</si>
  <si>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</si>
  <si>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</si>
  <si>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</si>
  <si>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</si>
  <si>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</si>
  <si>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</si>
  <si>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</si>
  <si>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</si>
  <si>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</si>
  <si>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</si>
  <si>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</si>
  <si>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</si>
  <si>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</si>
  <si>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</si>
  <si>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</si>
  <si>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</si>
  <si>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</si>
  <si>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</si>
  <si>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</si>
  <si>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</si>
  <si>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</si>
  <si>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</si>
  <si>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</si>
  <si>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</si>
  <si>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</si>
  <si>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</si>
  <si>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</si>
  <si>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</si>
  <si>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</si>
  <si>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</si>
  <si>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</si>
  <si>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</si>
  <si>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</si>
  <si>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</si>
  <si>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</si>
  <si>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</si>
  <si>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</si>
  <si>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</si>
  <si>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</si>
  <si>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</si>
  <si>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</si>
  <si>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</si>
  <si>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</si>
  <si>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</si>
  <si>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</si>
  <si>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</si>
  <si>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</si>
  <si>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</si>
  <si>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</si>
  <si>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</si>
  <si>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</si>
  <si>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</si>
  <si>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</si>
  <si>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</si>
  <si>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</si>
  <si>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</si>
  <si>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</si>
  <si>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</si>
  <si>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</si>
  <si>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</si>
  <si>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</si>
  <si>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</si>
  <si>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</si>
  <si>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</si>
  <si>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</si>
  <si>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</si>
  <si>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</si>
  <si>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</si>
  <si>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</si>
  <si>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</si>
  <si>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</si>
  <si>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</si>
  <si>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</si>
  <si>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</si>
  <si>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</si>
  <si>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</si>
  <si>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</si>
  <si>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</si>
  <si>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</si>
  <si>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</si>
  <si>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</si>
  <si>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</si>
  <si>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</si>
  <si>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</si>
  <si>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</si>
  <si>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</si>
  <si>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</si>
  <si>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</si>
  <si>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</si>
  <si>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</si>
  <si>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</si>
  <si>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</si>
  <si>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</si>
  <si>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</si>
  <si>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</si>
  <si>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</si>
  <si>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</si>
  <si>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</si>
  <si>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</si>
  <si>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</si>
  <si>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</si>
  <si>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</si>
  <si>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</si>
  <si>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</si>
  <si>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</si>
  <si>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</si>
  <si>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</si>
  <si>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</si>
  <si>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</si>
  <si>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</si>
  <si>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</si>
  <si>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</si>
  <si>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</si>
  <si>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</si>
  <si>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</si>
  <si>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</si>
  <si>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</si>
  <si>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</si>
  <si>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</si>
  <si>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</si>
  <si>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</si>
  <si>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</si>
  <si>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</si>
  <si>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</si>
  <si>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</si>
  <si>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</si>
  <si>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</si>
  <si>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</si>
  <si>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</si>
  <si>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</si>
  <si>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</si>
  <si>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</si>
  <si>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</si>
  <si>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</si>
  <si>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</si>
  <si>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</si>
  <si>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</si>
  <si>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</si>
  <si>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</si>
  <si>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</si>
  <si>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</si>
  <si>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</si>
  <si>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</si>
  <si>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</si>
  <si>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</si>
  <si>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</si>
  <si>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</si>
  <si>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</si>
  <si>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</si>
  <si>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</si>
  <si>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</si>
  <si>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</si>
  <si>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</si>
  <si>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</si>
  <si>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</si>
  <si>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</si>
  <si>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</si>
  <si>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</si>
  <si>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</si>
  <si>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</si>
  <si>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</si>
  <si>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</si>
  <si>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</si>
  <si>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</si>
  <si>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</si>
  <si>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</si>
  <si>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</si>
  <si>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</si>
  <si>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</si>
  <si>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</si>
  <si>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</si>
  <si>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</si>
  <si>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</si>
  <si>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</si>
  <si>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</si>
  <si>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</si>
  <si>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</si>
  <si>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</si>
  <si>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</si>
  <si>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</si>
  <si>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</si>
  <si>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</si>
  <si>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</si>
  <si>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</si>
  <si>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</si>
  <si>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</si>
  <si>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</si>
  <si>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</si>
  <si>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</si>
  <si>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</si>
  <si>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</si>
  <si>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</si>
  <si>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</si>
  <si>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</si>
  <si>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</si>
  <si>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</si>
  <si>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</si>
  <si>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</si>
  <si>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</si>
  <si>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</si>
  <si>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</si>
  <si>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</si>
  <si>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</si>
  <si>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</si>
  <si>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</si>
  <si>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</si>
  <si>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</si>
  <si>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</si>
  <si>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</si>
  <si>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</si>
  <si>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</si>
  <si>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</si>
  <si>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</si>
  <si>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</si>
  <si>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</si>
  <si>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</si>
  <si>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</si>
  <si>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</si>
  <si>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</si>
  <si>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</si>
  <si>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</si>
  <si>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</si>
  <si>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</si>
  <si>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</si>
  <si>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</si>
  <si>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</si>
  <si>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</si>
  <si>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</si>
  <si>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</si>
  <si>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</si>
  <si>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</si>
  <si>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</si>
  <si>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</si>
  <si>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</si>
  <si>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</si>
  <si>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</si>
  <si>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</si>
  <si>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</si>
  <si>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</si>
  <si>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</si>
  <si>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</si>
  <si>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</si>
  <si>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</si>
  <si>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</si>
  <si>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</si>
  <si>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</si>
  <si>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</si>
  <si>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</si>
  <si>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</si>
  <si>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</si>
  <si>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</si>
  <si>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</si>
  <si>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</si>
  <si>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</si>
  <si>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</si>
  <si>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</si>
  <si>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</si>
  <si>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</si>
  <si>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</si>
  <si>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</si>
  <si>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</si>
  <si>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</si>
  <si>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</si>
  <si>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</si>
  <si>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</si>
  <si>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</si>
  <si>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</si>
  <si>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</si>
  <si>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</si>
  <si>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</si>
  <si>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</si>
  <si>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</si>
  <si>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</si>
  <si>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</si>
  <si>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</si>
  <si>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</si>
  <si>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</si>
  <si>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</si>
  <si>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</si>
  <si>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</si>
  <si>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</si>
  <si>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</si>
  <si>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</si>
  <si>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</si>
  <si>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</si>
  <si>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</si>
  <si>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</si>
  <si>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</si>
  <si>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</si>
  <si>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</si>
  <si>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</si>
  <si>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</si>
  <si>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</si>
  <si>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</si>
  <si>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</si>
  <si>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</si>
  <si>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</si>
  <si>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</si>
  <si>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</si>
  <si>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</si>
  <si>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</si>
  <si>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</si>
  <si>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</si>
  <si>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</si>
  <si>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</si>
  <si>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</si>
  <si>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</si>
  <si>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</si>
  <si>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</si>
  <si>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</si>
  <si>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</si>
  <si>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</si>
  <si>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</si>
  <si>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</si>
  <si>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</si>
  <si>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</si>
  <si>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</si>
  <si>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</si>
  <si>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</si>
  <si>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</si>
  <si>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</si>
  <si>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</si>
  <si>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</si>
  <si>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</si>
  <si>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</si>
  <si>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</si>
  <si>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</si>
  <si>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</si>
  <si>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</si>
  <si>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</si>
  <si>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</si>
  <si>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</si>
  <si>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</si>
  <si>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</si>
  <si>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</si>
  <si>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</si>
  <si>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</si>
  <si>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</si>
  <si>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</si>
  <si>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</si>
  <si>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</si>
  <si>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</si>
  <si>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</si>
  <si>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</si>
  <si>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</si>
  <si>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</si>
  <si>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</si>
  <si>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</si>
  <si>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</si>
  <si>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</si>
  <si>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</si>
  <si>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</si>
  <si>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</si>
  <si>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</si>
  <si>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</si>
  <si>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</si>
  <si>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</si>
  <si>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</si>
  <si>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</si>
  <si>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</si>
  <si>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</si>
  <si>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</si>
  <si>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</si>
  <si>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</si>
  <si>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</si>
  <si>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</si>
  <si>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</si>
  <si>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</si>
  <si>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</si>
  <si>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</si>
  <si>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</si>
  <si>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</si>
  <si>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</si>
  <si>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</si>
  <si>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</si>
  <si>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</si>
  <si>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</si>
  <si>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</si>
  <si>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</si>
  <si>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</si>
  <si>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</si>
  <si>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</si>
  <si>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</si>
  <si>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</si>
  <si>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</si>
  <si>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</si>
  <si>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</si>
  <si>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</si>
  <si>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</si>
  <si>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</si>
  <si>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</si>
  <si>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</si>
  <si>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</si>
  <si>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</si>
  <si>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</si>
  <si>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</si>
  <si>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</si>
  <si>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</si>
  <si>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</si>
  <si>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</si>
  <si>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</si>
  <si>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</si>
  <si>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</si>
  <si>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</si>
  <si>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</si>
  <si>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</si>
  <si>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</si>
  <si>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</si>
  <si>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</si>
  <si>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</si>
  <si>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</si>
  <si>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</si>
  <si>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</si>
  <si>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</si>
  <si>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</si>
  <si>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</si>
  <si>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</si>
  <si>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</si>
  <si>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</si>
  <si>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</si>
  <si>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</si>
  <si>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</si>
  <si>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</si>
  <si>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</si>
  <si>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</si>
  <si>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</si>
  <si>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</si>
  <si>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</si>
  <si>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</si>
  <si>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</si>
  <si>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</si>
  <si>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</si>
  <si>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</si>
  <si>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</si>
  <si>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</si>
  <si>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</si>
  <si>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</si>
  <si>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</si>
  <si>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</si>
  <si>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</si>
  <si>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</si>
  <si>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</si>
  <si>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</si>
  <si>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</si>
  <si>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</si>
  <si>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</si>
  <si>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</si>
  <si>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</si>
  <si>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</si>
  <si>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</si>
  <si>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</si>
  <si>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</si>
  <si>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</si>
  <si>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</si>
  <si>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</si>
  <si>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</si>
  <si>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</si>
  <si>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</si>
  <si>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</si>
  <si>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</si>
  <si>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</si>
  <si>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</si>
  <si>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</si>
  <si>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</si>
  <si>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</si>
  <si>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</si>
  <si>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</si>
  <si>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</si>
  <si>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</si>
  <si>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</si>
  <si>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</si>
  <si>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</si>
  <si>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</si>
  <si>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</si>
  <si>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</si>
  <si>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</si>
  <si>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</si>
  <si>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</si>
  <si>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</si>
  <si>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</si>
  <si>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</si>
  <si>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</si>
  <si>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</si>
  <si>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</si>
  <si>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</si>
  <si>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</si>
  <si>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</si>
  <si>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</si>
  <si>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</si>
  <si>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</si>
  <si>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</si>
  <si>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</si>
  <si>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</si>
  <si>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</si>
  <si>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</si>
  <si>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</si>
  <si>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</si>
  <si>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</si>
  <si>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</si>
  <si>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</si>
  <si>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</si>
  <si>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</si>
  <si>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</si>
  <si>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</si>
  <si>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</si>
  <si>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</si>
  <si>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</si>
  <si>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</si>
  <si>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</si>
  <si>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</si>
  <si>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</si>
  <si>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</si>
  <si>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</si>
  <si>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</si>
  <si>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</si>
  <si>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</si>
  <si>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</si>
  <si>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</si>
  <si>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</si>
  <si>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</si>
  <si>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</si>
  <si>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</si>
  <si>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</si>
  <si>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</si>
  <si>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</si>
  <si>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</si>
  <si>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</si>
  <si>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</si>
  <si>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</si>
  <si>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</si>
  <si>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</si>
  <si>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</si>
  <si>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</si>
  <si>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</si>
  <si>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</si>
  <si>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</si>
  <si>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</si>
  <si>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</si>
  <si>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</si>
  <si>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</si>
  <si>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</si>
  <si>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</si>
  <si>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</si>
  <si>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</si>
  <si>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</si>
  <si>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</si>
  <si>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</si>
  <si>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</si>
  <si>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</si>
  <si>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</si>
  <si>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</si>
  <si>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</si>
  <si>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</si>
  <si>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</si>
  <si>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</si>
  <si>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</si>
  <si>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</si>
  <si>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</si>
  <si>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</si>
  <si>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</si>
  <si>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</si>
  <si>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</si>
  <si>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</si>
  <si>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</si>
  <si>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</si>
  <si>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</si>
  <si>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</si>
  <si>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</si>
  <si>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</si>
  <si>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</si>
  <si>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</si>
  <si>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</si>
  <si>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</si>
  <si>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</si>
  <si>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</si>
  <si>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</si>
  <si>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</si>
  <si>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</si>
  <si>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</si>
  <si>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</si>
  <si>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</si>
  <si>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</si>
  <si>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</si>
  <si>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</si>
  <si>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</si>
  <si>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</si>
  <si>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</si>
  <si>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</si>
  <si>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</si>
  <si>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</si>
  <si>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</si>
  <si>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</si>
  <si>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</si>
  <si>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</si>
  <si>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</si>
  <si>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</si>
  <si>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</si>
  <si>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</si>
  <si>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</si>
  <si>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</si>
  <si>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</si>
  <si>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</si>
  <si>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</si>
  <si>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</si>
  <si>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</si>
  <si>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</si>
  <si>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</si>
  <si>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</si>
  <si>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</si>
  <si>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</si>
  <si>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</si>
  <si>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</si>
  <si>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</si>
  <si>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</si>
  <si>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</si>
  <si>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</si>
  <si>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</si>
  <si>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</si>
  <si>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</si>
  <si>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</si>
  <si>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</si>
  <si>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</si>
  <si>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</si>
  <si>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</si>
  <si>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</si>
  <si>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</si>
  <si>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</si>
  <si>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</si>
  <si>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</si>
  <si>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</si>
  <si>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</si>
  <si>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</si>
  <si>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</si>
  <si>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</si>
  <si>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</si>
  <si>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</si>
  <si>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</si>
  <si>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</si>
  <si>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</si>
  <si>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</si>
  <si>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</si>
  <si>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</si>
  <si>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</si>
  <si>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</si>
  <si>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</si>
  <si>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</si>
  <si>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</si>
  <si>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</si>
  <si>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</si>
  <si>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</si>
  <si>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</si>
  <si>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</si>
  <si>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</si>
  <si>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</si>
  <si>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</si>
  <si>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</si>
  <si>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</si>
  <si>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</si>
  <si>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</si>
  <si>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</si>
  <si>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</si>
  <si>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</si>
  <si>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</si>
  <si>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</si>
  <si>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</si>
  <si>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</si>
  <si>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</si>
  <si>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</si>
  <si>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</si>
  <si>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</si>
  <si>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</si>
  <si>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</si>
  <si>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</si>
  <si>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</si>
  <si>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</si>
  <si>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</si>
  <si>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</si>
  <si>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</si>
  <si>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</si>
  <si>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</si>
  <si>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</si>
  <si>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</si>
  <si>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</si>
  <si>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</si>
  <si>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</si>
  <si>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</si>
  <si>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</si>
  <si>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</si>
  <si>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</si>
  <si>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</si>
  <si>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</si>
  <si>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</si>
  <si>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</si>
  <si>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</si>
  <si>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</si>
  <si>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</si>
  <si>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</si>
  <si>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</si>
  <si>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</si>
  <si>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</si>
  <si>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</si>
  <si>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</si>
  <si>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</si>
  <si>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</si>
  <si>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</si>
  <si>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</si>
  <si>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</si>
  <si>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</si>
  <si>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</si>
  <si>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</si>
  <si>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</si>
  <si>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</si>
  <si>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</si>
  <si>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</si>
  <si>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</si>
  <si>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</si>
  <si>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</si>
  <si>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</si>
  <si>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</si>
  <si>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</si>
  <si>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</si>
  <si>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</si>
  <si>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</si>
  <si>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</si>
  <si>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</si>
  <si>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</si>
  <si>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</si>
  <si>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</si>
  <si>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</si>
  <si>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</si>
  <si>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</si>
  <si>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</si>
  <si>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</si>
  <si>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</si>
  <si>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</si>
  <si>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</si>
  <si>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</si>
  <si>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</si>
  <si>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</si>
  <si>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</si>
  <si>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</si>
  <si>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</si>
  <si>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</si>
  <si>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</si>
  <si>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</si>
  <si>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</si>
  <si>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</si>
  <si>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</si>
  <si>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</si>
  <si>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</si>
  <si>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</si>
  <si>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</si>
  <si>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</si>
  <si>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</si>
  <si>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</si>
  <si>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</si>
  <si>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</si>
  <si>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</si>
  <si>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</si>
  <si>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</si>
  <si>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</si>
  <si>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</si>
  <si>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</si>
  <si>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</si>
  <si>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</si>
  <si>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</si>
  <si>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</si>
  <si>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</si>
  <si>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</si>
  <si>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</si>
  <si>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</si>
  <si>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</si>
  <si>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</si>
  <si>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</si>
  <si>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</si>
  <si>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</si>
  <si>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</si>
  <si>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</si>
  <si>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</si>
  <si>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</si>
  <si>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</si>
  <si>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</si>
  <si>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</si>
  <si>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</si>
  <si>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</si>
  <si>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</si>
  <si>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</si>
  <si>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</si>
  <si>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</si>
  <si>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</si>
  <si>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</si>
  <si>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</si>
  <si>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</si>
  <si>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</si>
  <si>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</si>
  <si>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</si>
  <si>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</si>
  <si>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</si>
  <si>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</si>
  <si>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</si>
  <si>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</si>
  <si>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</si>
  <si>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</si>
  <si>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</si>
  <si>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</si>
  <si>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</si>
  <si>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</si>
  <si>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</si>
  <si>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</si>
  <si>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</si>
  <si>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</si>
  <si>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</si>
  <si>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</si>
  <si>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</si>
  <si>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</si>
  <si>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</si>
  <si>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</si>
  <si>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</si>
  <si>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</si>
  <si>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</si>
  <si>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</si>
  <si>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</si>
  <si>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</si>
  <si>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</si>
  <si>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</si>
  <si>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</si>
  <si>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</si>
  <si>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</si>
  <si>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</si>
  <si>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</si>
  <si>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</si>
  <si>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</si>
  <si>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</si>
  <si>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</si>
  <si>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</si>
  <si>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</si>
  <si>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</si>
  <si>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</si>
  <si>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</si>
  <si>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</si>
  <si>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</si>
  <si>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</si>
  <si>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</si>
  <si>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</si>
  <si>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</si>
  <si>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</si>
  <si>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</si>
  <si>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</si>
  <si>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</si>
  <si>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</si>
  <si>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</si>
  <si>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</si>
  <si>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</si>
  <si>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</si>
  <si>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</si>
  <si>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</si>
  <si>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</si>
  <si>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</si>
  <si>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</si>
  <si>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</si>
  <si>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</si>
  <si>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</si>
  <si>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</si>
  <si>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</si>
  <si>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</si>
  <si>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</si>
  <si>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</si>
  <si>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</si>
  <si>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</si>
  <si>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</si>
  <si>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</si>
  <si>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</si>
  <si>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</si>
  <si>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</si>
  <si>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</si>
  <si>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</si>
  <si>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</si>
  <si>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</si>
  <si>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</si>
  <si>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</si>
  <si>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</si>
  <si>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</si>
  <si>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</si>
  <si>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</si>
  <si>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</si>
  <si>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</si>
  <si>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</si>
  <si>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</si>
  <si>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</si>
  <si>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</si>
  <si>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</si>
  <si>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</si>
  <si>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</si>
  <si>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</si>
  <si>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</si>
  <si>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</si>
  <si>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</si>
  <si>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</si>
  <si>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</si>
  <si>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</si>
  <si>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</si>
  <si>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</si>
  <si>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</si>
  <si>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</si>
  <si>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</si>
  <si>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</si>
  <si>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</si>
  <si>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</si>
  <si>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</si>
  <si>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</si>
  <si>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</si>
  <si>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</si>
  <si>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</si>
  <si>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</si>
  <si>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</si>
  <si>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</si>
  <si>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</si>
  <si>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</si>
  <si>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</si>
  <si>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</si>
  <si>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</si>
  <si>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t>
  </si>
  <si>
    <t>TT-20251019-01639 // NA</t>
  </si>
  <si>
    <t>site Flapping due to Rectifier module faulty under arranging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</si>
</sst>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7" totalsRowShown="0" headerRowDxfId="48" dataDxfId="47" headerRowBorderDxfId="45" tableBorderDxfId="46" totalsRowBorderDxfId="44">
  <autoFilter ref="A1:L3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1" totalsRowShown="0" headerRowDxfId="31" dataDxfId="30" headerRowBorderDxfId="28" tableBorderDxfId="29">
  <autoFilter ref="A1:L5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50" totalsRowShown="0" headerRowDxfId="15" dataDxfId="14" headerRowBorderDxfId="12" tableBorderDxfId="13">
  <autoFilter ref="A1:L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tabSelected="1" workbookViewId="0">
      <selection activeCell="I13" sqref="I1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286.8293197916646</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6.3340072916616919</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8.9030439812631812E-2</v>
      </c>
      <c r="H4" s="167">
        <v>45949.688715277778</v>
      </c>
      <c r="I4" s="136" t="str">
        <f>IFERROR(VLOOKUP(D4,DB!A:F,6,0),"")</f>
        <v>Generator-SG</v>
      </c>
      <c r="J4" s="136" t="str">
        <f>IFERROR(VLOOKUP(D4,DB!A:G,7,0),"")</f>
        <v>Vandalized</v>
      </c>
      <c r="K4" s="140" t="s">
        <v>38969</v>
      </c>
      <c r="L4" s="141" t="str">
        <f>IFERROR(VLOOKUP(D4,DB!A:I,9,0),"")</f>
        <v>Latis</v>
      </c>
      <c r="M4" s="67"/>
    </row>
    <row r="5" spans="1:15" ht="15" customHeight="1">
      <c r="A5" s="135"/>
      <c r="B5" s="136" t="str">
        <f>IFERROR(VLOOKUP(D5,DB!A:K,11,0),"")</f>
        <v/>
      </c>
      <c r="C5" s="136"/>
      <c r="D5" s="136"/>
      <c r="E5" s="137"/>
      <c r="F5" s="138"/>
      <c r="G5" s="139">
        <f ca="1">IFERROR(NOW()-F5,"")</f>
        <v>45949.777745717591</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45949.777745717591</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45949.777745717591</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45949.777745717591</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45949.777745717591</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45949.777745717591</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45949.777745717591</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45949.777745717591</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45949.777745717591</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45949.777745717591</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45949.777745717591</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45949.777745717591</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45949.777745717591</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45949.777745717591</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45949.777745717591</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45949.777745717591</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45949.777745717591</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45949.777745717591</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45949.777745717591</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45949.777745717591</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45949.777745717591</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45949.777745717591</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45949.777745717591</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45949.777745717591</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45949.777745717591</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45949.777745717591</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45949.777745717591</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45949.777745717591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45949.777745717591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45949.777745717591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45949.777745717591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45949.777745717591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45949.777745717591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45949.777745717591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45949.777745717591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45949.777745717591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45949.777745717591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45949.777745717591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45949.777745717591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45949.777745717591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45949.777745717591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45949.777745717591</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45949.777745717591</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45949.777745717591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45949.777745717591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45949.777745717591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45949.777745717591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45949.777745717591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45949.777745717591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45949.777745717591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45949.777745717591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45949.777745717591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45949.777745717591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45949.777745717591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45949.777745717591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45949.777745717591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45949.777745717591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45949.777745717591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45949.777745717591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45949.777745717591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45949.777745717591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45949.777745717591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45949.777745717591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45949.777745717591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45949.777745717591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45949.777745717591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45949.777745717591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45949.777745717591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45949.777745717591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45949.777745717591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45949.777745717591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45949.777745717591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45949.777745717591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45949.777745717591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45949.777745717591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45949.777745717591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45949.777745717591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45949.777745717591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45949.777745717591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45949.777745717591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45949.777745717591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45949.777745717591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45949.777745717591</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45949.777745717591</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45949.777745717591</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45949.777745717591</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45949.777745717591</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45949.777745717591</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45949.777745717591</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45949.777745717591</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45949.777745717591</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45949.777745717591</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45949.777745717591</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45949.777745717591</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45949.777745717591</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45949.777745717591</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45949.777745717591</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45949.777745717591</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45949.777745717591</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82C1196D-3595-4E80-9AA7-DD8C64A4CA9E}"/>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143.05066238425934</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124.77790775462927</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5.2819702546257759</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45949.777745717591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45949.777745717591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45949.777745717591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45949.777745717591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45949.777745717591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45949.777745717591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45949.777745717591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45949.777745717591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45949.777745717591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45949.777745717591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45949.777745717591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45949.777745717591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45949.777745717591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45949.777745717591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45949.777745717591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45949.777745717591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45949.777745717591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45949.777745717591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45949.777745717591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45949.777745717591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45949.777745717591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45949.777745717591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45949.777745717591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45949.777745717591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45949.777745717591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45949.777745717591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45949.777745717591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45949.777745717591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45949.777745717591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45949.777745717591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45949.777745717591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45949.777745717591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45949.777745717591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45949.777745717591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45949.777745717591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45949.777745717591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45949.777745717591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45949.777745717591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45949.777745717591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45949.777745717591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45949.777745717591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45949.777745717591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45949.777745717591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45949.777745717591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45949.777745717591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45949.777745717591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45949.777745717591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45949.777745717591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45949.777745717591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45949.777745717591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45949.777745717591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45949.777745717591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45949.777745717591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45949.777745717591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45949.777745717591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45949.777745717591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45949.777745717591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45949.777745717591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45949.777745717591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45949.777745717591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45949.777745717591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45949.777745717591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45949.777745717591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45949.777745717591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45949.777745717591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45949.777745717591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45949.777745717591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45949.777745717591</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45949.777745717591</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45949.777745717591</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45949.777745717591</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45949.777745717591</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45949.777745717591</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45949.777745717591</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45949.777745717591</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45949.777745717591</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45949.777745717591</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45949.777745717591</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45949.777745717591</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45949.777745717591</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45949.777745717591</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45949.777745717591</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45949.777745717591</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45949.777745717591</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45949.777745717591</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workbookViewId="0">
      <selection activeCell="A7" sqref="A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3" ca="1" si="0">IFERROR(NOW()-F2,"-")</f>
        <v>45949.777745717591</v>
      </c>
      <c r="H2" s="166"/>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45949.777745717591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45949.777745717591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45949.777745717591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45949.777745717591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45949.777745717591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45949.777745717591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45949.777745717591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45949.777745717591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45949.777745717591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45949.777745717591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45949.777745717591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45949.777745717591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45949.777745717591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45949.777745717591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45949.777745717591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45949.777745717591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45949.777745717591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45949.777745717591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45949.777745717591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45949.777745717591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45949.777745717591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45949.777745717591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45949.777745717591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45949.777745717591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45949.777745717591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45949.777745717591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45949.777745717591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45949.777745717591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45949.777745717591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45949.777745717591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45949.777745717591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45949.777745717591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45949.777745717591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45949.777745717591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45949.777745717591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45949.777745717591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45949.777745717591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45949.777745717591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45949.777745717591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45949.777745717591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45949.777745717591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45949.777745717591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45949.777745717591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45949.777745717591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45949.777745717591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45949.777745717591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45949.777745717591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45949.777745717591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45949.777745717591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45949.777745717591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45949.777745717591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45949.777745717591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45949.777745717591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45949.777745717591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45949.777745717591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45949.777745717591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45949.777745717591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45949.777745717591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45949.777745717591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45949.777745717591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45949.777745717591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45949.777745717591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45949.777745717591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45949.777745717591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45949.777745717591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45949.777745717591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45949.777745717591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45949.777745717591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45949.777745717591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45949.777745717591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45949.777745717591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45949.777745717591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45949.777745717591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45949.777745717591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45949.777745717591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45949.777745717591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45949.777745717591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45949.777745717591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45949.777745717591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45949.777745717591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45949.777745717591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45949.777745717591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45949.777745717591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45949.777745717591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45949.777745717591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45949.777745717591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45949.777745717591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45949.777745717591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45949.777745717591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45949.777745717591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45949.777745717591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45949.777745717591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45949.777745717591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45949.777745717591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45949.777745717591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45949.777745717591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45949.777745717591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45949.777745717591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45949.777745717591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45949.777745717591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45949.777745717591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45949.777745717591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45949.777745717591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45949.777745717591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45949.777745717591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45949.777745717591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45949.777745717591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45949.777745717591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45949.777745717591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45949.777745717591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45949.777745717591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45949.777745717591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45949.777745717591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45949.777745717591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45949.777745717591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45949.777745717591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45949.777745717591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45949.777745717591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45949.777745717591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45949.777745717591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45949.777745717591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45949.777745717591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45949.777745717591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45949.777745717591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45949.777745717591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45949.777745717591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45949.777745717591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45949.777745717591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45949.777745717591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45949.777745717591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45949.777745717591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45949.777745717591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45949.777745717591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45949.777745717591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45949.777745717591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45949.777745717591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45949.777745717591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45949.777745717591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45949.777745717591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45949.777745717591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45949.777745717591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45949.777745717591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45949.777745717591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45949.777745717591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45949.777745717591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45949.777745717591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45949.777745717591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45949.777745717591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45949.777745717591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45949.777745717591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45949.777745717591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45949.777745717591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45949.777745717591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45949.777745717591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45949.777745717591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45949.777745717591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45949.777745717591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45949.777745717591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45949.777745717591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45949.777745717591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45949.777745717591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45949.777745717591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45949.777745717591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45949.777745717591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45949.777745717591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45949.777745717591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45949.777745717591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45949.777745717591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45949.777745717591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45949.777745717591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45949.777745717591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45949.777745717591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45949.777745717591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45949.777745717591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45949.777745717591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45949.777745717591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45949.777745717591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45949.777745717591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45949.777745717591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45949.777745717591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45949.777745717591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45949.777745717591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45949.777745717591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45949.777745717591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45949.777745717591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45949.777745717591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45949.777745717591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45949.777745717591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45949.777745717591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45949.777745717591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45949.777745717591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45949.777745717591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45949.777745717591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45949.777745717591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45949.777745717591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45949.777745717591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45949.777745717591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45949.777745717591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45949.777745717591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45949.777745717591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45949.777745717591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45949.777745717591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45949.777745717591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45949.777745717591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45949.777745717591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45949.777745717591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45949.777745717591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45949.777745717591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45949.777745717591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45949.777745717591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45949.777745717591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45949.777745717591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45949.777745717591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45949.777745717591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45949.777745717591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45949.777745717591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45949.777745717591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45949.777745717591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45949.777745717591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45949.777745717591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45949.777745717591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45949.777745717591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45949.777745717591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45949.777745717591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45949.777745717591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45949.777745717591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45949.777745717591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45949.777745717591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45949.777745717591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45949.777745717591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45949.777745717591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45949.777745717591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45949.777745717591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45949.777745717591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45949.777745717591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45949.777745717591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45949.777745717591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45949.777745717591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45949.777745717591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45949.777745717591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45949.777745717591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45949.777745717591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45949.777745717591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45949.777745717591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45949.777745717591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45949.777745717591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45949.777745717591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45949.777745717591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45949.777745717591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45949.777745717591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45949.777745717591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45949.777745717591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45949.777745717591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45949.777745717591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45949.777745717591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45949.777745717591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45949.777745717591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45949.777745717591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45949.777745717591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45949.777745717591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45949.777745717591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45949.777745717591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45949.777745717591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45949.777745717591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45949.777745717591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45949.777745717591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45949.777745717591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45949.777745717591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45949.777745717591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45949.777745717591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45949.777745717591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45949.777745717591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45949.777745717591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45949.777745717591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45949.777745717591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45949.777745717591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45949.777745717591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45949.777745717591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45949.777745717591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45949.777745717591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45949.777745717591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45949.777745717591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45949.777745717591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45949.777745717591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45949.777745717591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45949.777745717591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45949.777745717591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45949.777745717591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45949.777745717591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45949.777745717591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45949.777745717591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45949.777745717591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45949.777745717591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45949.777745717591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45949.777745717591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45949.777745717591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45949.777745717591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45949.777745717591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45949.777745717591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45949.777745717591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45949.777745717591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45949.777745717591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45949.777745717591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45949.777745717591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45949.777745717591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45949.777745717591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45949.777745717591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45949.777745717591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45949.777745717591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45949.777745717591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45949.777745717591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45949.777745717591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45949.777745717591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45949.777745717591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45949.777745717591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45949.777745717591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45949.777745717591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45949.777745717591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45949.777745717591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45949.777745717591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45949.777745717591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45949.777745717591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45949.777745717591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45949.777745717591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45949.777745717591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45949.777745717591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45949.777745717591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45949.777745717591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45949.777745717591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45949.777745717591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45949.777745717591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45949.777745717591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45949.777745717591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45949.777745717591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45949.777745717591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45949.777745717591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45949.777745717591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45949.777745717591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45949.777745717591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45949.777745717591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45949.777745717591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45949.777745717591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45949.777745717591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45949.777745717591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45949.777745717591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45949.777745717591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45949.777745717591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45949.777745717591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45949.777745717591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45949.777745717591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45949.777745717591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45949.777745717591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45949.777745717591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45949.777745717591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45949.777745717591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45949.777745717591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45949.777745717591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45949.777745717591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45949.777745717591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45949.777745717591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45949.777745717591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45949.777745717591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45949.777745717591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45949.777745717591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45949.777745717591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45949.777745717591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45949.777745717591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45949.777745717591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45949.777745717591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45949.777745717591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45949.777745717591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45949.777745717591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45949.777745717591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45949.777745717591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45949.777745717591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45949.777745717591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45949.777745717591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45949.777745717591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45949.777745717591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45949.777745717591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45949.777745717591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45949.777745717591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45949.777745717591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45949.777745717591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45949.777745717591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45949.777745717591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45949.777745717591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45949.777745717591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45949.777745717591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45949.777745717591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45949.777745717591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45949.777745717591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45949.777745717591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45949.777745717591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45949.777745717591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45949.777745717591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45949.777745717591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45949.777745717591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45949.777745717591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45949.777745717591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45949.777745717591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45949.777745717591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45949.777745717591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45949.777745717591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45949.777745717591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45949.777745717591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45949.777745717591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45949.777745717591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45949.777745717591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45949.777745717591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45949.777745717591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45949.777745717591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45949.777745717591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45949.777745717591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45949.777745717591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45949.777745717591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45949.777745717591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45949.777745717591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45949.777745717591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45949.777745717591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45949.777745717591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45949.777745717591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45949.777745717591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45949.777745717591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45949.777745717591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45949.777745717591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45949.777745717591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45949.777745717591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45949.777745717591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45949.777745717591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45949.777745717591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45949.777745717591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45949.777745717591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45949.777745717591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45949.777745717591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45949.777745717591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45949.777745717591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45949.777745717591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45949.777745717591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45949.777745717591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45949.777745717591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45949.777745717591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45949.777745717591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45949.777745717591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45949.777745717591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45949.777745717591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45949.777745717591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45949.777745717591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45949.777745717591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45949.777745717591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45949.777745717591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45949.777745717591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45949.777745717591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45949.777745717591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45949.777745717591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45949.777745717591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45949.777745717591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45949.777745717591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45949.777745717591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45949.777745717591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45949.777745717591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45949.777745717591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45949.777745717591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45949.777745717591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45949.777745717591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45949.777745717591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45949.777745717591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45949.777745717591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45949.777745717591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45949.777745717591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45949.777745717591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45949.777745717591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45949.777745717591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45949.777745717591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45949.777745717591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45949.777745717591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45949.777745717591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45949.777745717591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45949.777745717591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45949.777745717591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45949.777745717591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45949.777745717591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45949.777745717591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45949.777745717591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45949.777745717591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45949.777745717591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45949.777745717591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45949.777745717591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45949.777745717591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45949.777745717591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45949.777745717591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45949.777745717591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45949.777745717591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45949.777745717591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45949.777745717591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45949.777745717591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45949.777745717591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45949.777745717591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45949.777745717591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45949.777745717591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45949.777745717591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45949.777745717591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45949.777745717591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45949.777745717591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45949.777745717591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45949.777745717591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45949.777745717591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45949.777745717591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45949.777745717591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45949.777745717591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45949.777745717591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45949.777745717591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45949.777745717591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45949.777745717591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45949.777745717591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45949.777745717591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45949.777745717591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45949.777745717591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45949.777745717591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45949.777745717591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45949.777745717591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45949.777745717591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45949.777745717591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45949.777745717591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45949.777745717591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45949.777745717591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45949.777745717591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45949.777745717591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45949.777745717591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45949.777745717591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45949.777745717591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45949.777745717591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45949.777745717591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45949.777745717591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45949.777745717591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45949.777745717591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45949.777745717591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45949.777745717591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45949.777745717591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45949.777745717591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45949.777745717591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45949.777745717591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45949.777745717591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45949.777745717591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45949.777745717591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45949.777745717591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45949.777745717591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45949.777745717591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45949.777745717591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45949.777745717591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45949.777745717591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45949.777745717591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45949.777745717591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45949.777745717591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45949.777745717591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45949.777745717591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45949.777745717591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45949.777745717591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45949.777745717591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45949.777745717591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45949.777745717591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45949.777745717591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45949.777745717591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45949.777745717591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45949.777745717591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45949.777745717591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45949.777745717591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45949.777745717591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45949.777745717591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45949.777745717591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45949.777745717591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45949.777745717591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45949.777745717591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45949.777745717591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45949.777745717591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45949.777745717591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45949.777745717591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45949.777745717591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45949.777745717591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45949.777745717591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45949.777745717591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45949.777745717591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45949.777745717591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45949.777745717591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45949.777745717591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45949.777745717591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45949.777745717591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45949.777745717591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45949.777745717591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45949.777745717591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45949.777745717591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45949.777745717591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45949.777745717591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45949.777745717591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45949.777745717591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45949.777745717591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45949.777745717591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45949.777745717591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45949.777745717591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45949.777745717591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45949.777745717591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45949.777745717591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45949.777745717591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45949.777745717591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45949.777745717591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45949.777745717591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45949.777745717591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45949.777745717591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45949.777745717591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45949.777745717591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45949.777745717591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45949.777745717591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45949.777745717591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45949.777745717591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45949.777745717591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45949.777745717591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45949.777745717591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45949.777745717591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45949.777745717591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45949.777745717591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45949.777745717591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45949.777745717591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45949.777745717591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45949.777745717591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45949.777745717591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45949.777745717591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45949.777745717591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45949.777745717591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45949.777745717591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45949.777745717591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45949.777745717591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45949.777745717591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45949.777745717591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45949.777745717591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45949.777745717591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45949.777745717591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45949.777745717591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45949.777745717591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45949.777745717591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45949.777745717591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45949.777745717591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45949.777745717591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45949.777745717591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45949.777745717591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45949.777745717591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45949.777745717591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45949.777745717591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45949.777745717591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45949.777745717591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45949.777745717591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45949.777745717591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45949.777745717591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45949.777745717591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45949.777745717591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45949.777745717591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45949.777745717591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45949.777745717591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45949.777745717591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45949.777745717591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45949.777745717591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45949.777745717591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45949.777745717591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45949.777745717591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45949.777745717591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45949.777745717591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45949.777745717591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45949.777745717591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45949.777745717591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45949.777745717591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45949.777745717591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45949.777745717591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45949.777745717591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45949.777745717591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45949.777745717591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45949.777745717591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45949.777745717591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45949.777745717591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45949.777745717591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45949.777745717591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45949.777745717591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45949.777745717591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45949.777745717591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45949.777745717591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45949.777745717591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45949.777745717591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45949.777745717591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45949.777745717591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45949.777745717591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45949.777745717591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45949.777745717591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45949.777745717591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45949.777745717591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45949.777745717591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45949.777745717591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45949.777745717591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45949.777745717591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45949.777745717591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45949.777745717591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45949.777745717591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45949.777745717591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45949.777745717591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45949.777745717591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45949.777745717591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45949.777745717591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45949.777745717591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45949.777745717591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45949.777745717591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45949.777745717591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45949.777745717591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45949.777745717591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45949.777745717591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45949.777745717591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45949.777745717591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45949.777745717591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45949.777745717591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45949.777745717591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45949.777745717591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45949.777745717591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45949.777745717591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45949.777745717591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45949.777745717591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45949.777745717591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45949.777745717591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45949.777745717591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45949.777745717591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45949.777745717591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45949.777745717591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45949.777745717591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45949.777745717591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45949.777745717591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45949.777745717591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45949.777745717591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45949.777745717591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45949.777745717591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45949.777745717591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45949.777745717591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45949.777745717591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45949.777745717591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45949.777745717591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45949.777745717591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45949.777745717591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45949.777745717591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45949.777745717591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45949.777745717591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45949.777745717591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45949.777745717591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45949.777745717591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45949.777745717591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45949.777745717591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45949.777745717591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45949.777745717591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45949.777745717591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45949.777745717591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45949.777745717591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45949.777745717591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45949.777745717591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45949.777745717591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45949.777745717591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45949.777745717591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45949.777745717591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45949.777745717591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45949.777745717591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45949.777745717591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45949.777745717591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45949.777745717591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45949.777745717591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45949.777745717591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45949.777745717591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45949.777745717591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45949.777745717591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45949.777745717591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45949.777745717591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45949.777745717591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45949.777745717591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45949.777745717591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45949.777745717591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45949.777745717591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45949.777745717591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45949.777745717591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45949.777745717591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45949.777745717591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45949.777745717591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45949.777745717591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45949.777745717591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45949.777745717591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45949.777745717591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45949.777745717591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45949.777745717591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45949.777745717591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45949.777745717591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45949.777745717591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45949.777745717591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45949.777745717591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45949.777745717591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45949.777745717591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45949.777745717591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45949.777745717591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45949.777745717591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45949.777745717591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45949.777745717591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45949.777745717591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45949.777745717591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45949.777745717591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45949.777745717591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45949.777745717591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45949.777745717591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45949.777745717591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45949.777745717591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45949.777745717591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45949.777745717591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45949.777745717591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45949.777745717591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45949.777745717591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45949.777745717591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45949.777745717591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45949.777745717591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45949.777745717591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45949.777745717591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45949.777745717591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45949.777745717591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45949.777745717591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45949.777745717591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45949.777745717591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45949.777745717591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45949.777745717591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45949.777745717591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45949.777745717591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45949.777745717591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45949.777745717591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45949.777745717591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45949.777745717591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45949.777745717591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45949.777745717591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45949.777745717591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45949.777745717591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45949.777745717591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45949.777745717591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45949.777745717591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45949.777745717591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45949.777745717591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45949.777745717591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45949.777745717591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45949.777745717591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45949.777745717591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45949.777745717591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45949.777745717591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45949.777745717591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45949.777745717591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45949.777745717591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45949.777745717591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45949.777745717591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45949.777745717591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45949.777745717591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45949.777745717591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45949.777745717591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45949.777745717591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45949.777745717591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45949.777745717591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45949.777745717591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45949.777745717591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45949.777745717591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45949.777745717591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45949.777745717591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45949.777745717591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45949.777745717591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45949.777745717591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45949.777745717591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45949.777745717591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45949.777745717591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45949.777745717591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45949.777745717591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45949.777745717591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45949.777745717591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45949.777745717591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45949.777745717591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45949.777745717591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45949.777745717591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45949.777745717591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45949.777745717591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45949.777745717591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45949.777745717591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45949.777745717591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45949.777745717591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45949.777745717591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45949.777745717591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45949.777745717591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45949.777745717591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45949.777745717591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45949.777745717591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45949.777745717591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45949.777745717591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45949.777745717591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45949.777745717591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45949.777745717591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45949.777745717591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45949.777745717591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45949.777745717591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45949.777745717591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45949.777745717591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45949.777745717591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45949.777745717591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45949.777745717591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45949.777745717591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45949.777745717591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45949.777745717591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45949.777745717591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45949.777745717591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45949.777745717591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45949.777745717591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45949.777745717591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45949.777745717591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45949.777745717591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45949.777745717591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45949.777745717591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45949.777745717591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45949.777745717591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45949.777745717591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45949.777745717591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45949.777745717591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45949.777745717591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45949.777745717591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45949.777745717591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45949.777745717591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45949.777745717591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45949.777745717591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45949.777745717591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45949.777745717591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45949.777745717591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45949.777745717591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45949.777745717591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45949.777745717591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45949.777745717591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45949.777745717591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45949.777745717591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45949.777745717591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45949.777745717591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45949.777745717591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45949.777745717591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45949.777745717591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45949.777745717591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45949.777745717591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45949.777745717591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45949.777745717591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45949.777745717591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45949.777745717591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45949.777745717591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45949.777745717591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45949.777745717591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45949.777745717591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45949.777745717591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45949.777745717591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45949.777745717591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45949.777745717591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45949.777745717591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45949.777745717591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45949.777745717591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45949.777745717591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45949.777745717591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45949.777745717591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45949.777745717591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45949.777745717591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45949.777745717591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45949.777745717591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45949.777745717591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45949.777745717591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45949.777745717591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45949.777745717591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45949.777745717591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45949.777745717591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45949.777745717591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45949.777745717591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45949.777745717591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45949.777745717591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45949.777745717591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45949.777745717591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45949.777745717591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45949.777745717591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45949.777745717591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45949.777745717591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45949.777745717591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45949.777745717591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45949.777745717591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45949.777745717591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45949.777745717591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45949.777745717591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45949.777745717591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45949.777745717591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45949.777745717591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45949.777745717591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45949.777745717591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45949.777745717591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45949.777745717591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45949.777745717591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45949.777745717591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45949.777745717591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45949.777745717591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45949.777745717591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45949.777745717591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45949.777745717591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45949.777745717591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45949.777745717591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45949.777745717591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45949.777745717591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45949.777745717591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45949.777745717591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45949.777745717591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45949.777745717591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45949.777745717591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45949.777745717591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45949.777745717591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45949.777745717591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45949.777745717591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45949.777745717591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45949.777745717591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45949.777745717591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45949.777745717591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45949.777745717591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45949.777745717591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45949.777745717591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45949.777745717591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45949.777745717591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45949.777745717591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45949.777745717591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45949.777745717591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45949.777745717591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45949.777745717591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45949.777745717591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45949.777745717591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45949.777745717591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45949.777745717591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45949.777745717591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45949.777745717591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45949.777745717591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45949.777745717591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45949.777745717591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45949.777745717591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45949.777745717591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45949.777745717591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45949.777745717591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45949.777745717591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45949.777745717591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45949.777745717591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45949.777745717591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45949.777745717591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45949.777745717591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45949.777745717591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45949.777745717591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45949.777745717591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45949.777745717591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45949.777745717591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45949.777745717591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45949.777745717591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45949.777745717591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45949.777745717591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45949.777745717591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45949.777745717591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45949.777745717591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45949.777745717591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45949.777745717591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45949.777745717591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45949.777745717591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45949.777745717591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45949.777745717591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45949.777745717591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45949.777745717591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45949.777745717591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45949.777745717591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45949.777745717591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45949.777745717591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45949.777745717591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45949.777745717591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45949.777745717591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45949.777745717591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45949.777745717591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45949.777745717591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45949.777745717591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45949.777745717591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45949.777745717591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45949.777745717591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45949.777745717591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45949.777745717591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45949.777745717591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45949.777745717591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45949.777745717591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45949.777745717591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45949.777745717591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45949.777745717591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45949.777745717591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45949.777745717591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45949.777745717591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45949.777745717591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45949.777745717591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45949.777745717591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45949.777745717591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45949.777745717591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45949.777745717591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45949.777745717591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45949.777745717591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45949.777745717591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45949.777745717591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45949.777745717591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45949.777745717591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45949.777745717591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45949.777745717591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45949.777745717591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45949.777745717591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45949.777745717591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45949.777745717591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45949.777745717591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45949.777745717591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45949.777745717591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45949.777745717591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45949.777745717591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45949.777745717591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45949.777745717591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45949.777745717591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45949.777745717591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45949.777745717591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45949.777745717591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45949.777745717591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45949.777745717591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45949.777745717591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45949.777745717591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45949.777745717591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45949.777745717591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45949.777745717591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45949.777745717591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45949.777745717591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45949.777745717591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45949.777745717591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45949.777745717591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45949.777745717591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45949.777745717591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45949.777745717591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45949.777745717591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45949.777745717591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45949.777745717591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45949.777745717591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45949.777745717591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45949.777745717591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45949.777745717591</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45949.777745717591</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45949.777745717591</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45949.777745717591</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7"/>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246.29702812499454</v>
      </c>
      <c r="H2" s="101">
        <v>45703.474768518521</v>
      </c>
      <c r="I2" s="98" t="str">
        <f>IFERROR(VLOOKUP(D2,DB!A:F,6,0),"")</f>
        <v>SCECO</v>
      </c>
      <c r="J2" s="98" t="str">
        <f>IFERROR(VLOOKUP(D2,DB!A:G,7,0),"")</f>
        <v>Dead</v>
      </c>
      <c r="K2" s="103" t="s">
        <v>39057</v>
      </c>
      <c r="L2" s="95" t="str">
        <f>IFERROR(VLOOKUP(D2,DB!A:I,9,0),"")</f>
        <v>Latis</v>
      </c>
    </row>
    <row r="3" spans="1:16" ht="15" customHeight="1">
      <c r="A3" s="121"/>
      <c r="B3" s="121" t="str">
        <f>IFERROR(VLOOKUP(D3,DB!A:K,11,0),"")</f>
        <v/>
      </c>
      <c r="C3" s="122"/>
      <c r="D3" s="123"/>
      <c r="E3" s="100"/>
      <c r="F3" s="125"/>
      <c r="G3" s="126">
        <f ca="1">IFERROR(NOW()-F3,"")</f>
        <v>45949.777745717591</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45949.777745717591</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45949.777745717591</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45949.777745717591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45949.777745717591</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45949.777745717591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45949.777745717591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45949.777745717591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45949.777745717591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45949.777745717591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45949.777745717591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45949.777745717591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45949.777745717591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45949.777745717591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45949.777745717591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45949.777745717591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45949.777745717591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45949.777745717591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45949.777745717591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45949.777745717591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45949.777745717591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45949.777745717591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45949.777745717591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45949.777745717591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45949.777745717591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45949.777745717591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45949.777745717591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45949.777745717591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45949.777745717591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45949.777745717591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45949.777745717591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45949.777745717591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45949.777745717591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45949.777745717591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45949.777745717591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45949.777745717591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45949.777745717591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45949.777745717591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45949.777745717591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45949.777745717591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45949.777745717591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45949.777745717591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45949.777745717591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45949.777745717591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45949.777745717591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45949.777745717591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45949.777745717591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45949.777745717591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45949.777745717591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45949.777745717591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45949.777745717591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45949.777745717591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45949.777745717591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45949.777745717591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45949.777745717591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45949.777745717591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45949.777745717591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45949.777745717591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45949.777745717591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45949.777745717591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45949.777745717591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45949.777745717591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45949.777745717591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45949.777745717591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45949.777745717591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45949.777745717591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45949.777745717591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45949.777745717591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45949.777745717591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45949.777745717591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45949.777745717591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45949.777745717591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45949.777745717591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45949.777745717591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45949.777745717591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45949.777745717591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45949.777745717591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45949.777745717591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45949.777745717591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45949.777745717591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45949.777745717591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45949.777745717591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45949.777745717591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45949.777745717591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45949.777745717591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45949.777745717591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45949.777745717591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45949.777745717591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45949.777745717591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45949.777745717591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45949.777745717591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45949.777745717591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45949.777745717591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45949.777745717591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45949.777745717591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45949.777745717591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45949.777745717591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45949.777745717591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45949.777745717591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45949.777745717591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45949.777745717591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45949.777745717591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45949.777745717591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45949.777745717591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45949.777745717591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45949.777745717591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45949.777745717591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45949.777745717591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45949.777745717591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45949.777745717591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45949.777745717591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45949.777745717591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45949.777745717591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45949.777745717591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45949.777745717591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45949.777745717591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45949.777745717591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45949.777745717591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45949.777745717591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45949.777745717591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45949.777745717591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45949.777745717591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45949.777745717591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45949.777745717591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45949.777745717591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45949.777745717591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45949.777745717591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45949.777745717591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45949.777745717591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45949.777745717591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45949.777745717591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45949.777745717591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45949.777745717591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45949.777745717591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45949.777745717591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45949.777745717591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45949.777745717591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45949.777745717591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45949.777745717591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45949.777745717591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45949.777745717591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45949.777745717591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45949.777745717591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45949.777745717591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45949.777745717591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45949.777745717591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45949.777745717591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45949.777745717591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45949.777745717591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45949.777745717591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45949.777745717591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45949.777745717591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45949.777745717591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45949.777745717591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45949.777745717591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45949.777745717591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45949.777745717591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45949.777745717591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45949.777745717591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45949.777745717591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45949.777745717591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45949.777745717591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45949.777745717591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45949.777745717591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45949.777745717591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45949.777745717591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45949.777745717591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45949.777745717591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45949.777745717591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45949.777745717591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45949.777745717591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45949.777745717591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45949.777745717591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45949.777745717591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45949.777745717591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45949.777745717591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45949.777745717591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45949.777745717591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45949.777745717591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45949.777745717591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45949.777745717591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45949.777745717591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45949.777745717591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45949.777745717591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45949.777745717591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45949.777745717591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45949.777745717591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45949.777745717591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45949.777745717591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45949.777745717591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45949.777745717591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45949.777745717591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45949.777745717591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45949.777745717591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45949.777745717591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45949.777745717591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45949.777745717591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45949.777745717591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45949.777745717591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45949.777745717591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45949.777745717591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45949.777745717591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45949.777745717591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45949.777745717591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45949.777745717591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45949.777745717591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45949.777745717591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45949.777745717591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45949.777745717591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45949.777745717591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45949.777745717591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45949.777745717591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45949.777745717591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45949.777745717591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45949.777745717591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45949.777745717591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45949.777745717591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45949.777745717591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45949.777745717591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45949.777745717591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45949.777745717591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45949.777745717591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45949.777745717591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45949.777745717591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45949.777745717591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45949.777745717591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45949.777745717591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45949.777745717591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45949.777745717591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45949.777745717591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45949.777745717591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45949.777745717591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45949.777745717591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45949.777745717591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45949.777745717591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45949.777745717591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45949.777745717591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45949.777745717591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45949.777745717591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45949.777745717591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45949.777745717591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45949.777745717591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45949.777745717591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45949.777745717591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45949.777745717591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45949.777745717591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45949.777745717591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45949.777745717591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45949.777745717591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45949.777745717591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45949.777745717591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45949.777745717591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45949.777745717591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45949.777745717591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45949.777745717591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45949.777745717591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45949.777745717591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45949.777745717591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45949.777745717591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45949.777745717591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45949.777745717591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45949.777745717591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45949.777745717591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45949.777745717591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45949.777745717591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45949.777745717591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45949.777745717591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45949.777745717591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45949.777745717591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45949.777745717591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45949.777745717591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45949.777745717591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45949.777745717591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45949.777745717591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45949.777745717591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45949.777745717591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45949.777745717591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45949.777745717591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45949.777745717591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45949.777745717591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45949.777745717591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45949.777745717591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45949.777745717591</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45949.777745717591</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45949.777745717591</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45949.777745717591</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45949.777745717591</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45949.777745717591</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45949.777745717591</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45949.777745717591</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45949.777745717591</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45949.777745717591</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45949.777745717591</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45949.777745717591</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45949.777745717591</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45949.777745717591</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45949.777745717591</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45949.777745717591</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45949.777745717591</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45949.777745717591</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45949.777745717591</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45949.777745717591</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45949.777745717591</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45949.777745717591</v>
      </c>
      <c r="H306" s="125"/>
      <c r="I306" s="121" t="str">
        <f>IFERROR(VLOOKUP(D306,DB!A:F,6,0),"")</f>
        <v/>
      </c>
      <c r="J306" s="121" t="str">
        <f>IFERROR(VLOOKUP(D306,DB!A:G,7,0),"")</f>
        <v/>
      </c>
      <c r="K306" s="127"/>
      <c r="L306" s="123" t="str">
        <f>IFERROR(VLOOKUP(D306,DB!A:I,9,0),"")</f>
        <v/>
      </c>
    </row>
    <row r="307" spans="1:12" ht="15" customHeight="1">
      <c r="A307" s="128"/>
      <c r="B307" s="128" t="str">
        <f>IFERROR(VLOOKUP(D307,DB!A:K,11,0),"")</f>
        <v/>
      </c>
      <c r="C307" s="129"/>
      <c r="D307" s="130"/>
      <c r="E307" s="131"/>
      <c r="F307" s="132"/>
      <c r="G307" s="133">
        <f ca="1">IFERROR(NOW()-F307,"")</f>
        <v>45949.777745717591</v>
      </c>
      <c r="H307" s="132"/>
      <c r="I307" s="128" t="str">
        <f>IFERROR(VLOOKUP(D307,DB!A:F,6,0),"")</f>
        <v/>
      </c>
      <c r="J307" s="128" t="str">
        <f>IFERROR(VLOOKUP(D307,DB!A:G,7,0),"")</f>
        <v/>
      </c>
      <c r="K307" s="134"/>
      <c r="L307" s="130" t="str">
        <f>IFERROR(VLOOKUP(D307,DB!A:I,9,0),"")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10" sqref="D10"/>
    </sheetView>
  </sheetViews>
  <sheetFormatPr defaultColWidth="11.19921875" defaultRowHeight="14.25"/>
  <cols>
    <col min="1" max="1" width="22.8984375" style="40" customWidth="1"/>
    <col min="2" max="2" width="4.69921875" style="40" customWidth="1"/>
    <col min="3" max="3" width="3.5" style="40" customWidth="1"/>
    <col min="4" max="4" width="10.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39058</v>
      </c>
      <c r="B2" s="37" t="str">
        <f>IFERROR(VLOOKUP(D2,DB!A:K,11,0),"")</f>
        <v>R5</v>
      </c>
      <c r="C2" s="37">
        <v>3</v>
      </c>
      <c r="D2" s="120" t="s">
        <v>36000</v>
      </c>
      <c r="E2" s="37" t="s">
        <v>38964</v>
      </c>
      <c r="F2" s="38">
        <v>45891.832060185188</v>
      </c>
      <c r="G2" s="150">
        <f ca="1">IFERROR(NOW()-F2,"")</f>
        <v>57.945685532402422</v>
      </c>
      <c r="H2" s="38">
        <v>45891.790393518517</v>
      </c>
      <c r="I2" s="37" t="str">
        <f>IFERROR(VLOOKUP(D2,DB!A:F,6,0),"")</f>
        <v>Generator-SG</v>
      </c>
      <c r="J2" s="37" t="str">
        <f>IFERROR(VLOOKUP(D2,DB!A:G,7,0),"")</f>
        <v>Vandalized</v>
      </c>
      <c r="K2" s="37" t="s">
        <v>39059</v>
      </c>
      <c r="L2" s="37" t="str">
        <f>IFERROR(VLOOKUP(D2,DB!A:I,9,0),"")</f>
        <v>Latis</v>
      </c>
      <c r="M2" s="119"/>
    </row>
    <row r="3" spans="1:13" ht="30.75">
      <c r="A3" s="37" t="s">
        <v>39060</v>
      </c>
      <c r="B3" s="37" t="str">
        <f>IFERROR(VLOOKUP(D3,DB!A:K,11,0),"")</f>
        <v>R5</v>
      </c>
      <c r="C3" s="37">
        <v>1</v>
      </c>
      <c r="D3" s="37" t="s">
        <v>31295</v>
      </c>
      <c r="E3" s="37" t="s">
        <v>39047</v>
      </c>
      <c r="F3" s="38">
        <v>45926.188877314817</v>
      </c>
      <c r="G3" s="150">
        <f t="shared" ref="G3" ca="1" si="0">IFERROR(NOW()-F3,"")</f>
        <v>23.588868402774096</v>
      </c>
      <c r="H3" s="38">
        <v>45926.158159722225</v>
      </c>
      <c r="I3" s="37" t="str">
        <f>IFERROR(VLOOKUP(D3,DB!A:F,6,0),"")</f>
        <v>SCECO</v>
      </c>
      <c r="J3" s="37" t="str">
        <f>IFERROR(VLOOKUP(D3,DB!A:G,7,0),"")</f>
        <v>Good</v>
      </c>
      <c r="K3" s="37" t="s">
        <v>39061</v>
      </c>
      <c r="L3" s="37" t="str">
        <f>IFERROR(VLOOKUP(D3,DB!A:I,9,0),"")</f>
        <v>Latis</v>
      </c>
      <c r="M3" s="119"/>
    </row>
    <row r="4" spans="1:13" ht="30.75">
      <c r="A4" s="37" t="s">
        <v>39062</v>
      </c>
      <c r="B4" s="37" t="str">
        <f>IFERROR(VLOOKUP(D4,DB!A:K,11,0),"")</f>
        <v>R5</v>
      </c>
      <c r="C4" s="37">
        <v>2</v>
      </c>
      <c r="D4" s="37" t="s">
        <v>31159</v>
      </c>
      <c r="E4" s="37" t="s">
        <v>38964</v>
      </c>
      <c r="F4" s="38">
        <v>45944.771574074075</v>
      </c>
      <c r="G4" s="39">
        <f t="shared" ref="G4" ca="1" si="1">IFERROR(NOW()-F4,"")</f>
        <v>5.0061716435156995</v>
      </c>
      <c r="H4" s="38">
        <v>45944.676192129627</v>
      </c>
      <c r="I4" s="37" t="str">
        <f>IFERROR(VLOOKUP(D4,DB!A:F,6,0),"")</f>
        <v>SCECO</v>
      </c>
      <c r="J4" s="37" t="str">
        <f>IFERROR(VLOOKUP(D4,DB!A:G,7,0),"")</f>
        <v>Dead</v>
      </c>
      <c r="K4" s="37" t="s">
        <v>39063</v>
      </c>
      <c r="L4" s="37" t="str">
        <f>IFERROR(VLOOKUP(D4,DB!A:I,9,0),"")</f>
        <v>Latis</v>
      </c>
    </row>
    <row r="5" spans="1:13" ht="45.75">
      <c r="A5" s="163" t="s">
        <v>39064</v>
      </c>
      <c r="B5" s="163" t="str">
        <f>IFERROR(VLOOKUP(D5,DB!A:K,11,0),"")</f>
        <v>R5</v>
      </c>
      <c r="C5" s="163">
        <v>1</v>
      </c>
      <c r="D5" s="163" t="s">
        <v>34747</v>
      </c>
      <c r="E5" s="163" t="s">
        <v>39047</v>
      </c>
      <c r="F5" s="164">
        <v>45948.661111111112</v>
      </c>
      <c r="G5" s="165">
        <f ca="1">IFERROR(NOW()-F5,"")</f>
        <v>1.1166346064783284</v>
      </c>
      <c r="H5" s="164">
        <v>45948.661111111112</v>
      </c>
      <c r="I5" s="163" t="str">
        <f>IFERROR(VLOOKUP(D5,DB!A:F,6,0),"")</f>
        <v>SCECO</v>
      </c>
      <c r="J5" s="163" t="str">
        <f>IFERROR(VLOOKUP(D5,DB!A:G,7,0),"")</f>
        <v>Dead</v>
      </c>
      <c r="K5" s="163" t="s">
        <v>39065</v>
      </c>
      <c r="L5" s="163" t="str">
        <f>IFERROR(VLOOKUP(D5,DB!A:I,9,0),"")</f>
        <v>Latis</v>
      </c>
    </row>
    <row r="6" spans="1:13" ht="15">
      <c r="A6" s="163"/>
      <c r="B6" s="163" t="str">
        <f>IFERROR(VLOOKUP(D6,DB!A:K,11,0),"")</f>
        <v>R5</v>
      </c>
      <c r="C6" s="163"/>
      <c r="D6" s="163" t="s">
        <v>29482</v>
      </c>
      <c r="E6" s="163"/>
      <c r="F6" s="164"/>
      <c r="G6" s="165">
        <f ca="1">IFERROR(NOW()-F6,"")</f>
        <v>45949.777745717591</v>
      </c>
      <c r="H6" s="164"/>
      <c r="I6" s="163" t="str">
        <f>IFERROR(VLOOKUP(D6,DB!A:F,6,0),"")</f>
        <v>Generator-SG</v>
      </c>
      <c r="J6" s="163" t="str">
        <f>IFERROR(VLOOKUP(D6,DB!A:G,7,0),"")</f>
        <v>Vandalized</v>
      </c>
      <c r="K6" s="163"/>
      <c r="L6" s="163" t="str">
        <f>IFERROR(VLOOKUP(D6,DB!A:I,9,0),"")</f>
        <v>Latis</v>
      </c>
    </row>
    <row r="7" spans="1:13" ht="15">
      <c r="A7" s="163"/>
      <c r="B7" s="163" t="str">
        <f>IFERROR(VLOOKUP(D7,DB!A:K,11,0),"")</f>
        <v/>
      </c>
      <c r="C7" s="163"/>
      <c r="D7" s="163"/>
      <c r="E7" s="163"/>
      <c r="F7" s="164"/>
      <c r="G7" s="165">
        <f ca="1">IFERROR(NOW()-F7,"")</f>
        <v>45949.777745717591</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45949.777745717591</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45949.777745717591</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45949.777745717591</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45949.777745717591</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45949.777745717591</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45949.777745717591</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45949.777745717591</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45949.777745717591</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45949.777745717591</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45949.777745717591</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45949.777745717591</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45949.777745717591</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45949.777745717591</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45949.777745717591</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45949.777745717591</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45949.777745717591</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45949.777745717591</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45949.777745717591</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45949.777745717591</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45949.777745717591</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45949.777745717591</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45949.777745717591</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45949.777745717591</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45949.777745717591</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45949.777745717591</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45949.777745717591</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45949.777745717591</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45949.777745717591</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45949.777745717591</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45949.777745717591</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45949.777745717591</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45949.777745717591</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45949.777745717591</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45949.777745717591</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45949.777745717591</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45949.777745717591</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45949.777745717591</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45949.777745717591</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45949.777745717591</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45949.777745717591</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45949.777745717591</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45949.777745717591</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45949.777745717591</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45949.777745717591</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45949.777745717591</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45949.777745717591</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45949.777745717591</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45949.777745717591</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45949.777745717591</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45949.777745717591</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45949.777745717591</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45949.777745717591</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45949.777745717591</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45949.777745717591</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45949.777745717591</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45949.777745717591</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45949.777745717591</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45949.777745717591</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45949.777745717591</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45949.777745717591</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45949.777745717591</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45949.777745717591</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45949.777745717591</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45949.777745717591</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45949.777745717591</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45949.777745717591</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45949.777745717591</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45949.777745717591</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45949.777745717591</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45949.777745717591</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45949.777745717591</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45949.777745717591</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45949.777745717591</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45949.777745717591</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45949.777745717591</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45949.777745717591</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45949.777745717591</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45949.777745717591</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45949.777745717591</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45949.777745717591</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45949.777745717591</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45949.777745717591</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45949.777745717591</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45949.777745717591</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45949.777745717591</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45949.777745717591</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45949.777745717591</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45949.777745717591</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45949.777745717591</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45949.777745717591</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45949.777745717591</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45949.777745717591</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45949.777745717591</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45949.777745717591</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45949.777745717591</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45949.777745717591</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45949.777745717591</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45949.777745717591</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45949.777745717591</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45949.777745717591</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45949.777745717591</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45949.777745717591</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45949.777745717591</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45949.777745717591</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45949.777745717591</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45949.777745717591</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45949.777745717591</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45949.777745717591</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45949.777745717591</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45949.777745717591</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45949.777745717591</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45949.777745717591</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45949.777745717591</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45949.777745717591</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45949.777745717591</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45949.777745717591</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45949.777745717591</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45949.777745717591</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45949.777745717591</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45949.777745717591</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45949.777745717591</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45949.777745717591</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45949.777745717591</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45949.777745717591</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45949.777745717591</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45949.777745717591</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45949.777745717591</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45949.777745717591</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45949.777745717591</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45949.777745717591</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45949.777745717591</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45949.777745717591</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45949.777745717591</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45949.777745717591</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45949.777745717591</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45949.777745717591</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45949.777745717591</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45949.777745717591</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45949.777745717591</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45949.777745717591</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45949.777745717591</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45949.777745717591</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45949.777745717591</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45949.777745717591</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45949.777745717591</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45949.777745717591</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45949.777745717591</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45949.777745717591</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45949.777745717591</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45949.777745717591</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45949.777745717591</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45949.777745717591</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45949.777745717591</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45949.777745717591</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45949.777745717591</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45949.777745717591</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45949.777745717591</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45949.777745717591</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45949.777745717591</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45949.777745717591</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45949.777745717591</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45949.777745717591</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45949.777745717591</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45949.777745717591</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45949.777745717591</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45949.777745717591</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45949.777745717591</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45949.777745717591</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45949.777745717591</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45949.777745717591</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45949.777745717591</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45949.777745717591</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45949.777745717591</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45949.777745717591</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45949.777745717591</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45949.777745717591</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45949.777745717591</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45949.777745717591</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45949.777745717591</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45949.777745717591</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45949.777745717591</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45949.777745717591</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45949.777745717591</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45949.777745717591</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45949.777745717591</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45949.777745717591</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45949.777745717591</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45949.777745717591</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45949.777745717591</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45949.777745717591</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45949.777745717591</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45949.777745717591</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45949.777745717591</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45949.777745717591</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45949.777745717591</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45949.777745717591</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45949.777745717591</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45949.777745717591</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45949.777745717591</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45949.777745717591</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45949.777745717591</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45949.777745717591</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45949.777745717591</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45949.777745717591</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45949.777745717591</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45949.777745717591</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45949.777745717591</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45949.777745717591</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45949.777745717591</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45949.777745717591</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45949.777745717591</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45949.777745717591</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45949.777745717591</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45949.777745717591</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45949.777745717591</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45949.777745717591</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45949.777745717591</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45949.777745717591</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45949.777745717591</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45949.777745717591</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45949.777745717591</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45949.777745717591</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45949.777745717591</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45949.777745717591</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45949.777745717591</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45949.777745717591</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45949.777745717591</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45949.777745717591</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45949.777745717591</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45949.777745717591</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45949.777745717591</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45949.777745717591</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45949.777745717591</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45949.777745717591</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45949.777745717591</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45949.777745717591</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45949.777745717591</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45949.777745717591</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45949.777745717591</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45949.777745717591</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45949.777745717591</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45949.777745717591</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45949.777745717591</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45949.777745717591</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45949.777745717591</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45949.777745717591</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45949.777745717591</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45949.777745717591</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45949.777745717591</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45949.777745717591</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45949.777745717591</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45949.777745717591</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45949.777745717591</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45949.777745717591</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45949.777745717591</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45949.777745717591</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45949.777745717591</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45949.777745717591</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45949.777745717591</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45949.777745717591</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45949.777745717591</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45949.777745717591</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45949.777745717591</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45949.777745717591</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45949.777745717591</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45949.777745717591</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45949.777745717591</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45949.777745717591</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45949.777745717591</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45949.777745717591</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45949.777745717591</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45949.777745717591</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45949.777745717591</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45949.777745717591</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45949.777745717591</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45949.777745717591</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45949.777745717591</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45949.777745717591</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45949.777745717591</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45949.777745717591</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45949.777745717591</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45949.777745717591</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45949.777745717591</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45949.777745717591</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45949.777745717591</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45949.777745717591</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45949.777745717591</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45949.777745717591</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45949.777745717591</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45949.777745717591</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45949.777745717591</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45949.777745717591</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45949.777745717591</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45949.777745717591</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45949.777745717591</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45949.777745717591</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45949.777745717591</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45949.777745717591</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45949.777745717591</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45949.777745717591</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45949.777745717591</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45949.777745717591</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45949.777745717591</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45949.777745717591</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45949.777745717591</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45949.777745717591</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45949.777745717591</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45949.777745717591</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45949.777745717591</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45949.777745717591</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45949.777745717591</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45949.777745717591</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45949.777745717591</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45949.777745717591</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45949.777745717591</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45949.777745717591</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45949.777745717591</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45949.777745717591</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45949.777745717591</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45949.777745717591</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45949.777745717591</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45949.777745717591</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45949.777745717591</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45949.777745717591</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45949.777745717591</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45949.777745717591</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45949.777745717591</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45949.777745717591</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45949.777745717591</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45949.777745717591</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45949.777745717591</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45949.777745717591</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45949.777745717591</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45949.777745717591</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45949.777745717591</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45949.777745717591</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45949.777745717591</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45949.777745717591</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45949.777745717591</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45949.777745717591</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45949.777745717591</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45949.777745717591</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45949.777745717591</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45949.777745717591</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45949.777745717591</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45949.777745717591</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45949.777745717591</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45949.777745717591</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45949.777745717591</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45949.777745717591</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45949.777745717591</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45949.777745717591</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45949.777745717591</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45949.777745717591</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45949.777745717591</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45949.777745717591</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45949.777745717591</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45949.777745717591</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45949.777745717591</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45949.777745717591</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45949.777745717591</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45949.777745717591</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45949.777745717591</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45949.777745717591</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45949.777745717591</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45949.777745717591</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45949.777745717591</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45949.777745717591</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45949.777745717591</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45949.777745717591</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45949.777745717591</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45949.777745717591</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45949.777745717591</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45949.777745717591</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45949.777745717591</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45949.777745717591</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45949.777745717591</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45949.777745717591</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45949.777745717591</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45949.777745717591</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45949.777745717591</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45949.777745717591</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45949.777745717591</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45949.777745717591</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45949.777745717591</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45949.777745717591</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45949.777745717591</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45949.777745717591</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45949.777745717591</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45949.777745717591</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45949.777745717591</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45949.777745717591</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45949.777745717591</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45949.777745717591</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45949.777745717591</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45949.777745717591</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45949.777745717591</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45949.777745717591</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45949.777745717591</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45949.777745717591</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45949.777745717591</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45949.777745717591</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45949.777745717591</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45949.777745717591</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45949.777745717591</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45949.777745717591</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45949.777745717591</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45949.777745717591</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45949.777745717591</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45949.777745717591</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45949.777745717591</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45949.777745717591</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45949.777745717591</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45949.777745717591</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45949.777745717591</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45949.777745717591</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45949.777745717591</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45949.777745717591</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45949.777745717591</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45949.777745717591</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45949.777745717591</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45949.777745717591</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45949.777745717591</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45949.777745717591</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45949.777745717591</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45949.777745717591</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45949.777745717591</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45949.777745717591</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45949.777745717591</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45949.777745717591</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45949.777745717591</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45949.777745717591</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45949.777745717591</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45949.777745717591</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45949.777745717591</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45949.777745717591</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45949.777745717591</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45949.777745717591</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45949.777745717591</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45949.777745717591</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45949.777745717591</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45949.777745717591</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45949.777745717591</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45949.777745717591</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45949.777745717591</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45949.777745717591</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45949.777745717591</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45949.777745717591</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45949.777745717591</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45949.777745717591</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45949.777745717591</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45949.777745717591</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45949.777745717591</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45949.777745717591</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45949.777745717591</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45949.777745717591</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45949.777745717591</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45949.777745717591</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45949.777745717591</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45949.777745717591</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45949.777745717591</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45949.777745717591</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45949.777745717591</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45949.777745717591</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45949.777745717591</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45949.777745717591</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45949.777745717591</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45949.777745717591</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45949.777745717591</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45949.777745717591</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45949.777745717591</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45949.777745717591</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45949.777745717591</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45949.777745717591</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45949.777745717591</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45949.777745717591</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45949.777745717591</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45949.777745717591</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45949.777745717591</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45949.777745717591</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45949.777745717591</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45949.777745717591</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45949.777745717591</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45949.777745717591</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45949.777745717591</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45949.777745717591</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45949.777745717591</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45949.777745717591</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45949.777745717591</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45949.777745717591</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45949.777745717591</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45949.777745717591</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45949.777745717591</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45949.777745717591</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45949.777745717591</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45949.777745717591</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45949.777745717591</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45949.777745717591</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45949.777745717591</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45949.777745717591</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45949.777745717591</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45949.777745717591</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45949.777745717591</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45949.777745717591</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45949.777745717591</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45949.777745717591</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45949.777745717591</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45949.777745717591</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45949.777745717591</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45949.777745717591</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45949.777745717591</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45949.777745717591</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45949.777745717591</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45949.777745717591</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45949.777745717591</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45949.777745717591</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45949.777745717591</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45949.777745717591</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45949.777745717591</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45949.777745717591</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45949.777745717591</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45949.777745717591</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45949.777745717591</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45949.777745717591</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45949.777745717591</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45949.777745717591</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45949.777745717591</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45949.777745717591</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45949.777745717591</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45949.777745717591</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45949.777745717591</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45949.777745717591</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45949.777745717591</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45949.777745717591</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45949.777745717591</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45949.777745717591</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45949.777745717591</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45949.777745717591</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45949.777745717591</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45949.777745717591</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45949.777745717591</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45949.777745717591</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45949.777745717591</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45949.777745717591</v>
      </c>
      <c r="H551" s="164"/>
      <c r="I551" s="163" t="str">
        <f>IFERROR(VLOOKUP(D551,DB!A:F,6,0),"")</f>
        <v/>
      </c>
      <c r="J551" s="163" t="str">
        <f>IFERROR(VLOOKUP(D551,DB!A:G,7,0),"")</f>
        <v/>
      </c>
      <c r="K551" s="163"/>
      <c r="L551" s="163" t="str">
        <f>IFERROR(VLOOKUP(D551,DB!A:I,9,0),"")</f>
        <v/>
      </c>
    </row>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61" ht="15"/>
    <row r="662" ht="15"/>
    <row r="664" ht="15"/>
    <row r="665" ht="15"/>
    <row r="666" ht="15"/>
    <row r="667" ht="15"/>
    <row r="669" ht="15"/>
    <row r="670" ht="15"/>
    <row r="677" ht="15"/>
    <row r="678" ht="15"/>
    <row r="679" ht="15"/>
    <row r="680" ht="15"/>
    <row r="681" ht="15"/>
    <row r="682" ht="15"/>
    <row r="685" ht="15"/>
    <row r="686" ht="15"/>
    <row r="687" ht="15"/>
    <row r="688" ht="15"/>
    <row r="689" ht="15"/>
    <row r="690" ht="15"/>
    <row r="691" ht="15"/>
    <row r="692" ht="15"/>
    <row r="693" ht="15"/>
    <row r="694" ht="15"/>
    <row r="695" ht="15"/>
    <row r="696"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790" ht="15"/>
    <row r="791" ht="15"/>
    <row r="792" ht="15"/>
    <row r="793" ht="15"/>
    <row r="794" ht="15"/>
    <row r="795" ht="15"/>
    <row r="796" ht="15"/>
    <row r="797" ht="15"/>
    <row r="798" ht="15"/>
    <row r="799"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882" ht="15"/>
    <row r="884" ht="15"/>
    <row r="885"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8" ht="15"/>
    <row r="919" ht="15"/>
    <row r="1089" ht="15"/>
    <row r="1090" ht="15"/>
    <row r="1091" ht="15"/>
    <row r="1092" ht="15"/>
    <row r="1093" ht="15"/>
    <row r="1094" ht="15"/>
    <row r="1100" ht="15"/>
    <row r="1101" ht="15"/>
    <row r="1102" ht="15"/>
    <row r="1103" ht="15"/>
    <row r="1104" ht="15"/>
    <row r="1105" ht="15"/>
    <row r="1106"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7" ht="15"/>
    <row r="1158" ht="15"/>
    <row r="1164" ht="15"/>
    <row r="1165" ht="15"/>
    <row r="1167" ht="15"/>
    <row r="1168" ht="15"/>
    <row r="1169" ht="15"/>
    <row r="1170" ht="15"/>
    <row r="1171" ht="15"/>
    <row r="1172" ht="15"/>
    <row r="1173" ht="15"/>
    <row r="1175" ht="15"/>
    <row r="1176" ht="15"/>
    <row r="1177"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6" ht="15"/>
    <row r="1247" ht="15"/>
    <row r="1248" ht="15"/>
    <row r="1249" ht="15"/>
    <row r="1250" ht="15"/>
    <row r="1251" ht="15"/>
    <row r="1252"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2" ht="15"/>
    <row r="1275" ht="15"/>
    <row r="1276" ht="15"/>
    <row r="1277" ht="15"/>
    <row r="1278" ht="15"/>
    <row r="1279" ht="15"/>
    <row r="1280" ht="15"/>
    <row r="1281" ht="15"/>
    <row r="1283" ht="15"/>
    <row r="1284" ht="15"/>
    <row r="1285" ht="15"/>
    <row r="1286" ht="15"/>
    <row r="1287" ht="15"/>
    <row r="1288" ht="15"/>
    <row r="1289" ht="15"/>
    <row r="1290" ht="15"/>
    <row r="1291" ht="15"/>
    <row r="1292" ht="15"/>
    <row r="1293" ht="15"/>
    <row r="1295" ht="15"/>
    <row r="1296" ht="15"/>
    <row r="1297" ht="15"/>
    <row r="1298" ht="15"/>
    <row r="1299" ht="15"/>
    <row r="1300" ht="15"/>
    <row r="1301" ht="15"/>
    <row r="1302" ht="15"/>
    <row r="1303" ht="15"/>
    <row r="1304" ht="15"/>
    <row r="1312" ht="15"/>
    <row r="1313" ht="15"/>
    <row r="1316" ht="15"/>
    <row r="1317" ht="15"/>
    <row r="1318" ht="15"/>
    <row r="1319" ht="15"/>
    <row r="1320" ht="15"/>
    <row r="1321" ht="15"/>
    <row r="1322" ht="15"/>
    <row r="1323" ht="15"/>
    <row r="1326" ht="15"/>
    <row r="1327" ht="15"/>
    <row r="1328" ht="15"/>
    <row r="1329" ht="15"/>
    <row r="1330" ht="15"/>
    <row r="1331" ht="15"/>
    <row r="1332" ht="15"/>
    <row r="1333" ht="15"/>
    <row r="1334" ht="15"/>
    <row r="1335" ht="15"/>
    <row r="1336" ht="15"/>
    <row r="1337" ht="15"/>
    <row r="1339" ht="15"/>
    <row r="1340" ht="15"/>
    <row r="1341" ht="15"/>
    <row r="1344" ht="15"/>
    <row r="1346" ht="15"/>
    <row r="1348" ht="15"/>
  </sheetData>
  <dataValidations count="2">
    <dataValidation allowBlank="1" showInputMessage="1" showErrorMessage="1" sqref="E1" xr:uid="{920C6338-E771-4DAE-8C89-92A9093EA4DE}"/>
    <dataValidation type="list" allowBlank="1" showInputMessage="1" showErrorMessage="1" sqref="E2:E5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0"/>
  <sheetViews>
    <sheetView workbookViewId="0">
      <selection activeCell="D4" sqref="D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39066</v>
      </c>
      <c r="B2" s="143" t="str">
        <f>IFERROR(VLOOKUP(D2,DB!A:K,11,0),"")</f>
        <v>R6</v>
      </c>
      <c r="C2" s="142">
        <v>1</v>
      </c>
      <c r="D2" s="143" t="s">
        <v>34282</v>
      </c>
      <c r="E2" s="142" t="s">
        <v>38964</v>
      </c>
      <c r="F2" s="145">
        <v>45939.529062499998</v>
      </c>
      <c r="G2" s="144">
        <f ca="1">IFERROR(NOW()-F2,"-")</f>
        <v>10.24868321759277</v>
      </c>
      <c r="H2" s="145">
        <v>45927.987534722219</v>
      </c>
      <c r="I2" s="143" t="str">
        <f>IFERROR(VLOOKUP(D2,DB!A:F,6,0),"")</f>
        <v>SCECO</v>
      </c>
      <c r="J2" s="143" t="str">
        <f>IFERROR(VLOOKUP(D2,DB!A:G,7,0),"")</f>
        <v>Vandalized</v>
      </c>
      <c r="K2" s="142" t="s">
        <v>39067</v>
      </c>
      <c r="L2" s="143" t="str">
        <f>IFERROR(VLOOKUP(D2,DB!A:I,9,0),"")</f>
        <v>Latis</v>
      </c>
    </row>
    <row r="3" spans="1:16383" ht="31.5" customHeight="1">
      <c r="A3" s="142" t="s">
        <v>39068</v>
      </c>
      <c r="B3" s="142" t="str">
        <f>IFERROR(VLOOKUP(D3,DB!A:K,11,0),"")</f>
        <v>R6</v>
      </c>
      <c r="C3" s="142">
        <v>1</v>
      </c>
      <c r="D3" s="142" t="s">
        <v>34126</v>
      </c>
      <c r="E3" s="142" t="s">
        <v>38964</v>
      </c>
      <c r="F3" s="145">
        <v>45948.910879629628</v>
      </c>
      <c r="G3" s="144">
        <f ca="1">IFERROR(NOW()-F3,"-")</f>
        <v>0.8668660879629897</v>
      </c>
      <c r="H3" s="145">
        <v>45948.903344907405</v>
      </c>
      <c r="I3" s="142" t="str">
        <f>IFERROR(VLOOKUP(D3,DB!A:F,6,0),"")</f>
        <v>SCECO</v>
      </c>
      <c r="J3" s="142" t="str">
        <f>IFERROR(VLOOKUP(D3,DB!A:G,7,0),"")</f>
        <v>Vandalized</v>
      </c>
      <c r="K3" s="142" t="s">
        <v>39069</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t="s">
        <v>39070</v>
      </c>
      <c r="B4" s="105" t="str">
        <f>IFERROR(VLOOKUP(D4,DB!A:K,11,0),"")</f>
        <v>R6</v>
      </c>
      <c r="C4" s="107">
        <v>1</v>
      </c>
      <c r="D4" s="105" t="s">
        <v>32773</v>
      </c>
      <c r="E4" s="108" t="s">
        <v>38964</v>
      </c>
      <c r="F4" s="168"/>
      <c r="G4" s="78">
        <f ca="1">IFERROR(NOW()-F4,"-")</f>
        <v>45949.777745717591</v>
      </c>
      <c r="H4" s="109">
        <v>45949.707824074074</v>
      </c>
      <c r="I4" s="105" t="str">
        <f>IFERROR(VLOOKUP(D4,DB!A:F,6,0),"")</f>
        <v>SCECO</v>
      </c>
      <c r="J4" s="104" t="str">
        <f>IFERROR(VLOOKUP(D4,DB!A:G,7,0),"")</f>
        <v>Dead</v>
      </c>
      <c r="K4" s="110" t="s">
        <v>39071</v>
      </c>
      <c r="L4" s="111" t="str">
        <f>IFERROR(VLOOKUP(D4,DB!A:I,9,0),"")</f>
        <v>Latis</v>
      </c>
    </row>
    <row r="5" spans="1:16383" ht="31.5" customHeight="1">
      <c r="A5" s="106"/>
      <c r="B5" s="105" t="str">
        <f>IFERROR(VLOOKUP(D5,DB!A:K,11,0),"")</f>
        <v/>
      </c>
      <c r="C5" s="107"/>
      <c r="D5" s="105"/>
      <c r="E5" s="108"/>
      <c r="F5" s="109"/>
      <c r="G5" s="78">
        <f ca="1">IFERROR(NOW()-F5,"-")</f>
        <v>45949.777745717591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45949.777745717591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45949.777745717591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45949.777745717591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45949.777745717591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45949.777745717591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45949.777745717591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45949.777745717591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45949.777745717591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45949.777745717591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45949.777745717591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45949.777745717591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45949.777745717591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45949.777745717591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45949.777745717591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45949.777745717591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45949.777745717591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45949.777745717591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45949.777745717591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45949.777745717591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45949.777745717591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45949.777745717591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45949.777745717591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45949.777745717591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45949.777745717591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45949.777745717591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45949.777745717591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45949.777745717591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45949.777745717591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45949.777745717591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45949.777745717591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45949.777745717591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45949.777745717591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45949.777745717591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45949.777745717591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45949.777745717591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45949.777745717591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45949.777745717591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45949.777745717591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45949.777745717591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45949.777745717591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45949.777745717591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45949.777745717591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45949.777745717591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45949.777745717591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45949.777745717591</v>
      </c>
      <c r="H50" s="109"/>
      <c r="I50" s="105" t="str">
        <f>IFERROR(VLOOKUP(D50,DB!A:F,6,0),"")</f>
        <v/>
      </c>
      <c r="J50" s="104" t="str">
        <f>IFERROR(VLOOKUP(D50,DB!A:G,7,0),"")</f>
        <v/>
      </c>
      <c r="K50" s="110"/>
      <c r="L50" s="111" t="str">
        <f>IFERROR(VLOOKUP(D50,DB!A:I,9,0),"")</f>
        <v/>
      </c>
    </row>
  </sheetData>
  <dataValidations count="2">
    <dataValidation allowBlank="1" showInputMessage="1" showErrorMessage="1" sqref="E1" xr:uid="{380493DB-286A-4683-AF55-C78F04945A49}"/>
    <dataValidation type="list" allowBlank="1" showInputMessage="1" showErrorMessage="1" sqref="E2:E5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2025-10-19T15:40:08Z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